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970426AC-81F0-4361-AC91-459F08C589A9}" xr6:coauthVersionLast="47" xr6:coauthVersionMax="47" xr10:uidLastSave="{00000000-0000-0000-0000-000000000000}"/>
  <bookViews>
    <workbookView xWindow="-120" yWindow="-120" windowWidth="28215" windowHeight="15840" tabRatio="888" activeTab="4" xr2:uid="{00000000-000D-0000-FFFF-FFFF00000000}"/>
  </bookViews>
  <sheets>
    <sheet name="IR-4(c)" sheetId="14" r:id="rId1"/>
    <sheet name="IR-4(g)" sheetId="12" r:id="rId2"/>
    <sheet name="IR-4(h)(iv)" sheetId="15" r:id="rId3"/>
    <sheet name="IR-5(c)(iii)" sheetId="3" r:id="rId4"/>
    <sheet name="IR-4(i)" sheetId="16" r:id="rId5"/>
    <sheet name="IR-5(c)(iv) Jul2018 to Jun2019" sheetId="1" r:id="rId6"/>
    <sheet name="IR-5(c)(iv) Jul2019 to Jun2020" sheetId="2" r:id="rId7"/>
    <sheet name="IR-5(e)" sheetId="7" r:id="rId8"/>
    <sheet name="IR-6(g) CP Jan2019" sheetId="5" r:id="rId9"/>
    <sheet name="IR-6(g) NCP Jan2019" sheetId="6" r:id="rId10"/>
    <sheet name="IR-6(g) CP Jan2020" sheetId="9" r:id="rId11"/>
    <sheet name="IR-6(g) NCP Jan2020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4" i="14" l="1"/>
  <c r="R94" i="14" s="1"/>
  <c r="Q93" i="14"/>
  <c r="R93" i="14" s="1"/>
  <c r="Q92" i="14"/>
  <c r="R92" i="14" s="1"/>
  <c r="Q91" i="14"/>
  <c r="R91" i="14" s="1"/>
  <c r="Q90" i="14"/>
  <c r="R90" i="14" s="1"/>
  <c r="Q89" i="14"/>
  <c r="R89" i="14" s="1"/>
  <c r="Q88" i="14"/>
  <c r="R88" i="14" s="1"/>
  <c r="Q87" i="14"/>
  <c r="R87" i="14" s="1"/>
  <c r="Q86" i="14"/>
  <c r="R86" i="14" s="1"/>
  <c r="Q85" i="14"/>
  <c r="R85" i="14" s="1"/>
  <c r="Q84" i="14"/>
  <c r="R84" i="14" s="1"/>
  <c r="Q83" i="14"/>
  <c r="R83" i="14" s="1"/>
  <c r="Q82" i="14"/>
  <c r="R82" i="14" s="1"/>
  <c r="Q81" i="14"/>
  <c r="R81" i="14" s="1"/>
  <c r="Q80" i="14"/>
  <c r="R80" i="14" s="1"/>
  <c r="Q79" i="14"/>
  <c r="R79" i="14" s="1"/>
  <c r="Q78" i="14"/>
  <c r="R78" i="14" s="1"/>
  <c r="Q77" i="14"/>
  <c r="R77" i="14" s="1"/>
  <c r="Q76" i="14"/>
  <c r="R76" i="14" s="1"/>
  <c r="Q75" i="14"/>
  <c r="R75" i="14" s="1"/>
  <c r="Q74" i="14"/>
  <c r="R74" i="14" s="1"/>
  <c r="Q73" i="14"/>
  <c r="R73" i="14" s="1"/>
  <c r="Q72" i="14"/>
  <c r="R72" i="14" s="1"/>
  <c r="Q71" i="14"/>
  <c r="R71" i="14" s="1"/>
  <c r="Q70" i="14"/>
  <c r="R70" i="14" s="1"/>
  <c r="Q69" i="14"/>
  <c r="R69" i="14" s="1"/>
  <c r="Q68" i="14"/>
  <c r="R68" i="14" s="1"/>
  <c r="Q67" i="14"/>
  <c r="R67" i="14" s="1"/>
  <c r="Q66" i="14"/>
  <c r="R66" i="14" s="1"/>
  <c r="Q65" i="14"/>
  <c r="R65" i="14" s="1"/>
  <c r="Q64" i="14"/>
  <c r="R64" i="14" s="1"/>
  <c r="Q63" i="14"/>
  <c r="R63" i="14" s="1"/>
  <c r="Q62" i="14"/>
  <c r="R62" i="14" s="1"/>
  <c r="Q61" i="14"/>
  <c r="R61" i="14" s="1"/>
  <c r="Q60" i="14"/>
  <c r="R60" i="14" s="1"/>
  <c r="Q59" i="14"/>
  <c r="R59" i="14" s="1"/>
  <c r="Q58" i="14"/>
  <c r="R58" i="14" s="1"/>
  <c r="Q57" i="14"/>
  <c r="R57" i="14" s="1"/>
  <c r="Q56" i="14"/>
  <c r="R56" i="14" s="1"/>
  <c r="R55" i="14"/>
  <c r="Q55" i="14"/>
  <c r="Q54" i="14"/>
  <c r="R54" i="14" s="1"/>
  <c r="Q53" i="14"/>
  <c r="R53" i="14" s="1"/>
  <c r="R52" i="14"/>
  <c r="Q52" i="14"/>
  <c r="Q51" i="14"/>
  <c r="R51" i="14" s="1"/>
  <c r="Q50" i="14"/>
  <c r="R50" i="14" s="1"/>
  <c r="R49" i="14"/>
  <c r="Q49" i="14"/>
  <c r="Q48" i="14"/>
  <c r="R48" i="14" s="1"/>
  <c r="Q47" i="14"/>
  <c r="R47" i="14" s="1"/>
  <c r="R46" i="14"/>
  <c r="Q46" i="14"/>
  <c r="Q45" i="14"/>
  <c r="R45" i="14" s="1"/>
  <c r="Q44" i="14"/>
  <c r="R44" i="14" s="1"/>
  <c r="R43" i="14"/>
  <c r="Q43" i="14"/>
  <c r="Q42" i="14"/>
  <c r="R42" i="14" s="1"/>
  <c r="Q41" i="14"/>
  <c r="R41" i="14" s="1"/>
  <c r="R40" i="14"/>
  <c r="Q40" i="14"/>
  <c r="Q39" i="14"/>
  <c r="R39" i="14" s="1"/>
  <c r="Q38" i="14"/>
  <c r="R38" i="14" s="1"/>
  <c r="R37" i="14"/>
  <c r="Q37" i="14"/>
  <c r="Q36" i="14"/>
  <c r="R36" i="14" s="1"/>
  <c r="Q35" i="14"/>
  <c r="R35" i="14" s="1"/>
  <c r="R34" i="14"/>
  <c r="Q34" i="14"/>
  <c r="Q33" i="14"/>
  <c r="R33" i="14" s="1"/>
  <c r="Q32" i="14"/>
  <c r="R32" i="14" s="1"/>
  <c r="R31" i="14"/>
  <c r="Q31" i="14"/>
  <c r="Q30" i="14"/>
  <c r="R30" i="14" s="1"/>
  <c r="Q29" i="14"/>
  <c r="R29" i="14" s="1"/>
  <c r="R28" i="14"/>
  <c r="Q28" i="14"/>
  <c r="Q27" i="14"/>
  <c r="R27" i="14" s="1"/>
  <c r="Q26" i="14"/>
  <c r="R26" i="14" s="1"/>
  <c r="R25" i="14"/>
  <c r="Q25" i="14"/>
  <c r="Q24" i="14"/>
  <c r="R24" i="14" s="1"/>
  <c r="Q23" i="14"/>
  <c r="R23" i="14" s="1"/>
  <c r="R22" i="14"/>
  <c r="Q22" i="14"/>
  <c r="Q21" i="14"/>
  <c r="R21" i="14" s="1"/>
  <c r="Q20" i="14"/>
  <c r="R20" i="14" s="1"/>
  <c r="R19" i="14"/>
  <c r="Q19" i="14"/>
  <c r="Q18" i="14"/>
  <c r="R18" i="14" s="1"/>
  <c r="Q17" i="14"/>
  <c r="R17" i="14" s="1"/>
  <c r="R16" i="14"/>
  <c r="Q16" i="14"/>
  <c r="Q15" i="14"/>
  <c r="R15" i="14" s="1"/>
  <c r="Q14" i="14"/>
  <c r="R14" i="14" s="1"/>
  <c r="R13" i="14"/>
  <c r="Q13" i="14"/>
  <c r="Q12" i="14"/>
  <c r="R12" i="14" s="1"/>
  <c r="Q11" i="14"/>
  <c r="R11" i="14" s="1"/>
  <c r="R10" i="14"/>
  <c r="Q10" i="14"/>
  <c r="Q9" i="14"/>
  <c r="R9" i="14" s="1"/>
  <c r="Q8" i="14"/>
  <c r="R8" i="14" s="1"/>
  <c r="H31" i="14" l="1"/>
  <c r="H32" i="14" s="1"/>
  <c r="K20" i="14"/>
  <c r="C38" i="14" l="1"/>
  <c r="H38" i="14" s="1"/>
  <c r="C41" i="14" s="1"/>
  <c r="H35" i="14"/>
  <c r="E41" i="14" s="1"/>
  <c r="AV19" i="15"/>
  <c r="AV18" i="15"/>
  <c r="AV17" i="15"/>
  <c r="AV16" i="15"/>
  <c r="AV15" i="15"/>
  <c r="AV14" i="15"/>
  <c r="AV13" i="15"/>
  <c r="AV12" i="15"/>
  <c r="AV11" i="15"/>
  <c r="AV10" i="15"/>
  <c r="AV9" i="15"/>
  <c r="AV8" i="15"/>
  <c r="AV7" i="15"/>
  <c r="AV6" i="15"/>
  <c r="AP19" i="15"/>
  <c r="AL19" i="15"/>
  <c r="AH19" i="15"/>
  <c r="AP18" i="15"/>
  <c r="AL18" i="15"/>
  <c r="Z19" i="15"/>
  <c r="AS19" i="15" s="1"/>
  <c r="Y19" i="15"/>
  <c r="AR19" i="15" s="1"/>
  <c r="X19" i="15"/>
  <c r="AQ19" i="15" s="1"/>
  <c r="W19" i="15"/>
  <c r="V19" i="15"/>
  <c r="AO19" i="15" s="1"/>
  <c r="U19" i="15"/>
  <c r="AN19" i="15" s="1"/>
  <c r="T19" i="15"/>
  <c r="AM19" i="15" s="1"/>
  <c r="S19" i="15"/>
  <c r="R19" i="15"/>
  <c r="AK19" i="15" s="1"/>
  <c r="Q19" i="15"/>
  <c r="AJ19" i="15" s="1"/>
  <c r="P19" i="15"/>
  <c r="AI19" i="15" s="1"/>
  <c r="O19" i="15"/>
  <c r="Z18" i="15"/>
  <c r="AS18" i="15" s="1"/>
  <c r="Y18" i="15"/>
  <c r="AR18" i="15" s="1"/>
  <c r="X18" i="15"/>
  <c r="AQ18" i="15" s="1"/>
  <c r="W18" i="15"/>
  <c r="V18" i="15"/>
  <c r="AO18" i="15" s="1"/>
  <c r="U18" i="15"/>
  <c r="AN18" i="15" s="1"/>
  <c r="T18" i="15"/>
  <c r="AM18" i="15" s="1"/>
  <c r="S18" i="15"/>
  <c r="R18" i="15"/>
  <c r="AK18" i="15" s="1"/>
  <c r="Q18" i="15"/>
  <c r="AJ18" i="15" s="1"/>
  <c r="P18" i="15"/>
  <c r="AI18" i="15" s="1"/>
  <c r="O18" i="15"/>
  <c r="AH18" i="15" s="1"/>
  <c r="Z17" i="15"/>
  <c r="AS17" i="15" s="1"/>
  <c r="Y17" i="15"/>
  <c r="AR17" i="15" s="1"/>
  <c r="X17" i="15"/>
  <c r="AQ17" i="15" s="1"/>
  <c r="W17" i="15"/>
  <c r="AP17" i="15" s="1"/>
  <c r="V17" i="15"/>
  <c r="AO17" i="15" s="1"/>
  <c r="U17" i="15"/>
  <c r="AN17" i="15" s="1"/>
  <c r="T17" i="15"/>
  <c r="AM17" i="15" s="1"/>
  <c r="S17" i="15"/>
  <c r="AL17" i="15" s="1"/>
  <c r="R17" i="15"/>
  <c r="AK17" i="15" s="1"/>
  <c r="Q17" i="15"/>
  <c r="AJ17" i="15" s="1"/>
  <c r="P17" i="15"/>
  <c r="AI17" i="15" s="1"/>
  <c r="O17" i="15"/>
  <c r="AH17" i="15" s="1"/>
  <c r="Z16" i="15"/>
  <c r="AS16" i="15" s="1"/>
  <c r="Y16" i="15"/>
  <c r="AR16" i="15" s="1"/>
  <c r="X16" i="15"/>
  <c r="AQ16" i="15" s="1"/>
  <c r="W16" i="15"/>
  <c r="AP16" i="15" s="1"/>
  <c r="V16" i="15"/>
  <c r="AO16" i="15" s="1"/>
  <c r="U16" i="15"/>
  <c r="AN16" i="15" s="1"/>
  <c r="T16" i="15"/>
  <c r="AM16" i="15" s="1"/>
  <c r="S16" i="15"/>
  <c r="AL16" i="15" s="1"/>
  <c r="R16" i="15"/>
  <c r="AK16" i="15" s="1"/>
  <c r="Q16" i="15"/>
  <c r="AJ16" i="15" s="1"/>
  <c r="P16" i="15"/>
  <c r="AI16" i="15" s="1"/>
  <c r="O16" i="15"/>
  <c r="AH16" i="15" s="1"/>
  <c r="Z15" i="15"/>
  <c r="AS15" i="15" s="1"/>
  <c r="Y15" i="15"/>
  <c r="AR15" i="15" s="1"/>
  <c r="X15" i="15"/>
  <c r="AQ15" i="15" s="1"/>
  <c r="W15" i="15"/>
  <c r="AP15" i="15" s="1"/>
  <c r="V15" i="15"/>
  <c r="AO15" i="15" s="1"/>
  <c r="U15" i="15"/>
  <c r="AN15" i="15" s="1"/>
  <c r="T15" i="15"/>
  <c r="AM15" i="15" s="1"/>
  <c r="S15" i="15"/>
  <c r="AL15" i="15" s="1"/>
  <c r="R15" i="15"/>
  <c r="AK15" i="15" s="1"/>
  <c r="Q15" i="15"/>
  <c r="AJ15" i="15" s="1"/>
  <c r="P15" i="15"/>
  <c r="AI15" i="15" s="1"/>
  <c r="O15" i="15"/>
  <c r="AH15" i="15" s="1"/>
  <c r="Z14" i="15"/>
  <c r="AS14" i="15" s="1"/>
  <c r="Y14" i="15"/>
  <c r="AR14" i="15" s="1"/>
  <c r="X14" i="15"/>
  <c r="AQ14" i="15" s="1"/>
  <c r="W14" i="15"/>
  <c r="AP14" i="15" s="1"/>
  <c r="V14" i="15"/>
  <c r="AO14" i="15" s="1"/>
  <c r="U14" i="15"/>
  <c r="AN14" i="15" s="1"/>
  <c r="T14" i="15"/>
  <c r="AM14" i="15" s="1"/>
  <c r="S14" i="15"/>
  <c r="AL14" i="15" s="1"/>
  <c r="R14" i="15"/>
  <c r="AK14" i="15" s="1"/>
  <c r="Q14" i="15"/>
  <c r="AJ14" i="15" s="1"/>
  <c r="P14" i="15"/>
  <c r="AI14" i="15" s="1"/>
  <c r="O14" i="15"/>
  <c r="AH14" i="15" s="1"/>
  <c r="Z13" i="15"/>
  <c r="AS13" i="15" s="1"/>
  <c r="Y13" i="15"/>
  <c r="AR13" i="15" s="1"/>
  <c r="X13" i="15"/>
  <c r="AQ13" i="15" s="1"/>
  <c r="W13" i="15"/>
  <c r="AP13" i="15" s="1"/>
  <c r="V13" i="15"/>
  <c r="AO13" i="15" s="1"/>
  <c r="U13" i="15"/>
  <c r="AN13" i="15" s="1"/>
  <c r="T13" i="15"/>
  <c r="AM13" i="15" s="1"/>
  <c r="S13" i="15"/>
  <c r="AL13" i="15" s="1"/>
  <c r="R13" i="15"/>
  <c r="AK13" i="15" s="1"/>
  <c r="Q13" i="15"/>
  <c r="AJ13" i="15" s="1"/>
  <c r="P13" i="15"/>
  <c r="AI13" i="15" s="1"/>
  <c r="O13" i="15"/>
  <c r="AH13" i="15" s="1"/>
  <c r="Z12" i="15"/>
  <c r="AS12" i="15" s="1"/>
  <c r="Y12" i="15"/>
  <c r="AR12" i="15" s="1"/>
  <c r="X12" i="15"/>
  <c r="AQ12" i="15" s="1"/>
  <c r="W12" i="15"/>
  <c r="AP12" i="15" s="1"/>
  <c r="V12" i="15"/>
  <c r="AO12" i="15" s="1"/>
  <c r="U12" i="15"/>
  <c r="AN12" i="15" s="1"/>
  <c r="T12" i="15"/>
  <c r="AM12" i="15" s="1"/>
  <c r="S12" i="15"/>
  <c r="AL12" i="15" s="1"/>
  <c r="R12" i="15"/>
  <c r="AK12" i="15" s="1"/>
  <c r="Q12" i="15"/>
  <c r="AJ12" i="15" s="1"/>
  <c r="P12" i="15"/>
  <c r="AI12" i="15" s="1"/>
  <c r="O12" i="15"/>
  <c r="AH12" i="15" s="1"/>
  <c r="Z11" i="15"/>
  <c r="AS11" i="15" s="1"/>
  <c r="Y11" i="15"/>
  <c r="AR11" i="15" s="1"/>
  <c r="X11" i="15"/>
  <c r="AQ11" i="15" s="1"/>
  <c r="W11" i="15"/>
  <c r="AP11" i="15" s="1"/>
  <c r="V11" i="15"/>
  <c r="AO11" i="15" s="1"/>
  <c r="U11" i="15"/>
  <c r="AN11" i="15" s="1"/>
  <c r="T11" i="15"/>
  <c r="AM11" i="15" s="1"/>
  <c r="S11" i="15"/>
  <c r="AL11" i="15" s="1"/>
  <c r="R11" i="15"/>
  <c r="AK11" i="15" s="1"/>
  <c r="Q11" i="15"/>
  <c r="AJ11" i="15" s="1"/>
  <c r="P11" i="15"/>
  <c r="AI11" i="15" s="1"/>
  <c r="O11" i="15"/>
  <c r="AH11" i="15" s="1"/>
  <c r="Z10" i="15"/>
  <c r="AS10" i="15" s="1"/>
  <c r="Y10" i="15"/>
  <c r="AR10" i="15" s="1"/>
  <c r="X10" i="15"/>
  <c r="AQ10" i="15" s="1"/>
  <c r="W10" i="15"/>
  <c r="AP10" i="15" s="1"/>
  <c r="V10" i="15"/>
  <c r="AO10" i="15" s="1"/>
  <c r="U10" i="15"/>
  <c r="AN10" i="15" s="1"/>
  <c r="T10" i="15"/>
  <c r="AM10" i="15" s="1"/>
  <c r="S10" i="15"/>
  <c r="AL10" i="15" s="1"/>
  <c r="R10" i="15"/>
  <c r="AK10" i="15" s="1"/>
  <c r="Q10" i="15"/>
  <c r="AJ10" i="15" s="1"/>
  <c r="P10" i="15"/>
  <c r="AI10" i="15" s="1"/>
  <c r="O10" i="15"/>
  <c r="AH10" i="15" s="1"/>
  <c r="Z9" i="15"/>
  <c r="AS9" i="15" s="1"/>
  <c r="Y9" i="15"/>
  <c r="AR9" i="15" s="1"/>
  <c r="X9" i="15"/>
  <c r="AQ9" i="15" s="1"/>
  <c r="W9" i="15"/>
  <c r="AP9" i="15" s="1"/>
  <c r="V9" i="15"/>
  <c r="AO9" i="15" s="1"/>
  <c r="U9" i="15"/>
  <c r="AN9" i="15" s="1"/>
  <c r="T9" i="15"/>
  <c r="AM9" i="15" s="1"/>
  <c r="S9" i="15"/>
  <c r="AL9" i="15" s="1"/>
  <c r="R9" i="15"/>
  <c r="AK9" i="15" s="1"/>
  <c r="Q9" i="15"/>
  <c r="AJ9" i="15" s="1"/>
  <c r="P9" i="15"/>
  <c r="AI9" i="15" s="1"/>
  <c r="O9" i="15"/>
  <c r="AH9" i="15" s="1"/>
  <c r="Z8" i="15"/>
  <c r="AS8" i="15" s="1"/>
  <c r="Y8" i="15"/>
  <c r="AR8" i="15" s="1"/>
  <c r="X8" i="15"/>
  <c r="AQ8" i="15" s="1"/>
  <c r="W8" i="15"/>
  <c r="AP8" i="15" s="1"/>
  <c r="V8" i="15"/>
  <c r="AO8" i="15" s="1"/>
  <c r="U8" i="15"/>
  <c r="AN8" i="15" s="1"/>
  <c r="T8" i="15"/>
  <c r="AM8" i="15" s="1"/>
  <c r="S8" i="15"/>
  <c r="AL8" i="15" s="1"/>
  <c r="R8" i="15"/>
  <c r="AK8" i="15" s="1"/>
  <c r="Q8" i="15"/>
  <c r="AJ8" i="15" s="1"/>
  <c r="P8" i="15"/>
  <c r="AI8" i="15" s="1"/>
  <c r="O8" i="15"/>
  <c r="AH8" i="15" s="1"/>
  <c r="Z7" i="15"/>
  <c r="Y7" i="15"/>
  <c r="X7" i="15"/>
  <c r="W7" i="15"/>
  <c r="V7" i="15"/>
  <c r="U7" i="15"/>
  <c r="T7" i="15"/>
  <c r="AM7" i="15" s="1"/>
  <c r="S7" i="15"/>
  <c r="AL7" i="15" s="1"/>
  <c r="R7" i="15"/>
  <c r="AK7" i="15" s="1"/>
  <c r="Q7" i="15"/>
  <c r="AJ7" i="15" s="1"/>
  <c r="P7" i="15"/>
  <c r="AI7" i="15" s="1"/>
  <c r="O7" i="15"/>
  <c r="AH7" i="15" s="1"/>
  <c r="Z6" i="15"/>
  <c r="AS6" i="15" s="1"/>
  <c r="Y6" i="15"/>
  <c r="AR6" i="15" s="1"/>
  <c r="X6" i="15"/>
  <c r="AQ6" i="15" s="1"/>
  <c r="W6" i="15"/>
  <c r="AP6" i="15" s="1"/>
  <c r="V6" i="15"/>
  <c r="AO6" i="15" s="1"/>
  <c r="U6" i="15"/>
  <c r="AN6" i="15" s="1"/>
  <c r="T6" i="15"/>
  <c r="AM6" i="15" s="1"/>
  <c r="S6" i="15"/>
  <c r="AL6" i="15" s="1"/>
  <c r="R6" i="15"/>
  <c r="AK6" i="15" s="1"/>
  <c r="Q6" i="15"/>
  <c r="AJ6" i="15" s="1"/>
  <c r="P6" i="15"/>
  <c r="AI6" i="15" s="1"/>
  <c r="O6" i="15"/>
  <c r="AH6" i="15" s="1"/>
  <c r="AT10" i="15" l="1"/>
  <c r="AT12" i="15"/>
  <c r="AX12" i="15" s="1"/>
  <c r="AT14" i="15"/>
  <c r="AX14" i="15" s="1"/>
  <c r="AT16" i="15"/>
  <c r="AT18" i="15"/>
  <c r="AX18" i="15" s="1"/>
  <c r="AX17" i="15"/>
  <c r="AT6" i="15"/>
  <c r="AX6" i="15" s="1"/>
  <c r="AX10" i="15"/>
  <c r="AT19" i="15"/>
  <c r="AX19" i="15" s="1"/>
  <c r="AT8" i="15"/>
  <c r="AX8" i="15" s="1"/>
  <c r="AX16" i="15"/>
  <c r="AT7" i="15"/>
  <c r="AX7" i="15" s="1"/>
  <c r="AT9" i="15"/>
  <c r="AX9" i="15" s="1"/>
  <c r="AT11" i="15"/>
  <c r="AX11" i="15" s="1"/>
  <c r="AT13" i="15"/>
  <c r="AT15" i="15"/>
  <c r="AX15" i="15" s="1"/>
  <c r="AT17" i="15"/>
  <c r="AX13" i="15"/>
  <c r="G41" i="14"/>
  <c r="K14" i="14"/>
  <c r="J14" i="14"/>
  <c r="F14" i="14"/>
  <c r="D14" i="14"/>
  <c r="F25" i="14" s="1"/>
  <c r="C14" i="14"/>
  <c r="E13" i="14"/>
  <c r="H13" i="14" s="1"/>
  <c r="E12" i="14"/>
  <c r="H12" i="14" s="1"/>
  <c r="E11" i="14"/>
  <c r="E14" i="14" l="1"/>
  <c r="H11" i="14"/>
  <c r="H14" i="14" s="1"/>
  <c r="H22" i="14" l="1"/>
  <c r="K22" i="14"/>
  <c r="K24" i="14" s="1"/>
  <c r="H24" i="14"/>
  <c r="F24" i="14"/>
  <c r="CN95" i="12" l="1"/>
  <c r="CN94" i="12"/>
  <c r="CN93" i="12"/>
  <c r="BX95" i="12"/>
  <c r="BX94" i="12"/>
  <c r="BX93" i="12"/>
  <c r="BB95" i="12"/>
  <c r="CK95" i="12" s="1"/>
  <c r="BA95" i="12"/>
  <c r="CJ95" i="12" s="1"/>
  <c r="AZ95" i="12"/>
  <c r="CI95" i="12" s="1"/>
  <c r="AY95" i="12"/>
  <c r="CH95" i="12" s="1"/>
  <c r="AX95" i="12"/>
  <c r="CG95" i="12" s="1"/>
  <c r="AW95" i="12"/>
  <c r="CF95" i="12" s="1"/>
  <c r="AV95" i="12"/>
  <c r="CE95" i="12" s="1"/>
  <c r="AU95" i="12"/>
  <c r="CD95" i="12" s="1"/>
  <c r="AT95" i="12"/>
  <c r="CC95" i="12" s="1"/>
  <c r="AS95" i="12"/>
  <c r="CB95" i="12" s="1"/>
  <c r="AR95" i="12"/>
  <c r="CA95" i="12" s="1"/>
  <c r="AQ95" i="12"/>
  <c r="BZ95" i="12" s="1"/>
  <c r="BB94" i="12"/>
  <c r="CK94" i="12" s="1"/>
  <c r="BA94" i="12"/>
  <c r="CJ94" i="12" s="1"/>
  <c r="AZ94" i="12"/>
  <c r="CI94" i="12" s="1"/>
  <c r="AY94" i="12"/>
  <c r="CH94" i="12" s="1"/>
  <c r="AX94" i="12"/>
  <c r="CG94" i="12" s="1"/>
  <c r="AW94" i="12"/>
  <c r="CF94" i="12" s="1"/>
  <c r="AV94" i="12"/>
  <c r="CE94" i="12" s="1"/>
  <c r="AU94" i="12"/>
  <c r="CD94" i="12" s="1"/>
  <c r="AT94" i="12"/>
  <c r="CC94" i="12" s="1"/>
  <c r="AS94" i="12"/>
  <c r="CB94" i="12" s="1"/>
  <c r="AR94" i="12"/>
  <c r="CA94" i="12" s="1"/>
  <c r="AQ94" i="12"/>
  <c r="BZ94" i="12" s="1"/>
  <c r="BB93" i="12"/>
  <c r="CK93" i="12" s="1"/>
  <c r="BA93" i="12"/>
  <c r="CJ93" i="12" s="1"/>
  <c r="AZ93" i="12"/>
  <c r="CI93" i="12" s="1"/>
  <c r="AY93" i="12"/>
  <c r="CH93" i="12" s="1"/>
  <c r="AX93" i="12"/>
  <c r="CG93" i="12" s="1"/>
  <c r="AW93" i="12"/>
  <c r="CF93" i="12" s="1"/>
  <c r="AV93" i="12"/>
  <c r="CE93" i="12" s="1"/>
  <c r="AU93" i="12"/>
  <c r="CD93" i="12" s="1"/>
  <c r="AT93" i="12"/>
  <c r="CC93" i="12" s="1"/>
  <c r="AS93" i="12"/>
  <c r="CB93" i="12" s="1"/>
  <c r="AR93" i="12"/>
  <c r="CA93" i="12" s="1"/>
  <c r="AQ93" i="12"/>
  <c r="BZ93" i="12" s="1"/>
  <c r="AB95" i="12"/>
  <c r="BU95" i="12" s="1"/>
  <c r="AA95" i="12"/>
  <c r="BT95" i="12" s="1"/>
  <c r="Z95" i="12"/>
  <c r="BS95" i="12" s="1"/>
  <c r="Y95" i="12"/>
  <c r="BR95" i="12" s="1"/>
  <c r="X95" i="12"/>
  <c r="BQ95" i="12" s="1"/>
  <c r="W95" i="12"/>
  <c r="BP95" i="12" s="1"/>
  <c r="V95" i="12"/>
  <c r="BO95" i="12" s="1"/>
  <c r="U95" i="12"/>
  <c r="BN95" i="12" s="1"/>
  <c r="T95" i="12"/>
  <c r="BM95" i="12" s="1"/>
  <c r="S95" i="12"/>
  <c r="BL95" i="12" s="1"/>
  <c r="R95" i="12"/>
  <c r="BK95" i="12" s="1"/>
  <c r="Q95" i="12"/>
  <c r="BJ95" i="12" s="1"/>
  <c r="AB94" i="12"/>
  <c r="BU94" i="12" s="1"/>
  <c r="AA94" i="12"/>
  <c r="BT94" i="12" s="1"/>
  <c r="Z94" i="12"/>
  <c r="BS94" i="12" s="1"/>
  <c r="Y94" i="12"/>
  <c r="BR94" i="12" s="1"/>
  <c r="X94" i="12"/>
  <c r="BQ94" i="12" s="1"/>
  <c r="W94" i="12"/>
  <c r="BP94" i="12" s="1"/>
  <c r="V94" i="12"/>
  <c r="BO94" i="12" s="1"/>
  <c r="U94" i="12"/>
  <c r="BN94" i="12" s="1"/>
  <c r="T94" i="12"/>
  <c r="BM94" i="12" s="1"/>
  <c r="S94" i="12"/>
  <c r="BL94" i="12" s="1"/>
  <c r="R94" i="12"/>
  <c r="BK94" i="12" s="1"/>
  <c r="Q94" i="12"/>
  <c r="BJ94" i="12" s="1"/>
  <c r="AB93" i="12"/>
  <c r="BU93" i="12" s="1"/>
  <c r="AA93" i="12"/>
  <c r="BT93" i="12" s="1"/>
  <c r="Z93" i="12"/>
  <c r="BS93" i="12" s="1"/>
  <c r="Y93" i="12"/>
  <c r="BR93" i="12" s="1"/>
  <c r="X93" i="12"/>
  <c r="BQ93" i="12" s="1"/>
  <c r="W93" i="12"/>
  <c r="BP93" i="12" s="1"/>
  <c r="V93" i="12"/>
  <c r="BO93" i="12" s="1"/>
  <c r="U93" i="12"/>
  <c r="BN93" i="12" s="1"/>
  <c r="T93" i="12"/>
  <c r="BM93" i="12" s="1"/>
  <c r="S93" i="12"/>
  <c r="BL93" i="12" s="1"/>
  <c r="R93" i="12"/>
  <c r="BK93" i="12" s="1"/>
  <c r="Q93" i="12"/>
  <c r="BJ93" i="12" s="1"/>
  <c r="BV93" i="12" l="1"/>
  <c r="CP93" i="12" s="1"/>
  <c r="BV94" i="12"/>
  <c r="CP94" i="12" s="1"/>
  <c r="CL94" i="12"/>
  <c r="CO94" i="12" s="1"/>
  <c r="BV95" i="12"/>
  <c r="CP95" i="12" s="1"/>
  <c r="CL93" i="12"/>
  <c r="CO93" i="12" s="1"/>
  <c r="CL95" i="12"/>
  <c r="CO95" i="12" s="1"/>
  <c r="CN91" i="12"/>
  <c r="CN90" i="12"/>
  <c r="CN89" i="12"/>
  <c r="CN88" i="12"/>
  <c r="BX91" i="12"/>
  <c r="BX90" i="12"/>
  <c r="BX89" i="12"/>
  <c r="BX88" i="12"/>
  <c r="BB91" i="12"/>
  <c r="CK91" i="12" s="1"/>
  <c r="BA91" i="12"/>
  <c r="CJ91" i="12" s="1"/>
  <c r="AZ91" i="12"/>
  <c r="CI91" i="12" s="1"/>
  <c r="AY91" i="12"/>
  <c r="CH91" i="12" s="1"/>
  <c r="AX91" i="12"/>
  <c r="CG91" i="12" s="1"/>
  <c r="AW91" i="12"/>
  <c r="CF91" i="12" s="1"/>
  <c r="AV91" i="12"/>
  <c r="CE91" i="12" s="1"/>
  <c r="AU91" i="12"/>
  <c r="CD91" i="12" s="1"/>
  <c r="AT91" i="12"/>
  <c r="CC91" i="12" s="1"/>
  <c r="AS91" i="12"/>
  <c r="CB91" i="12" s="1"/>
  <c r="AR91" i="12"/>
  <c r="CA91" i="12" s="1"/>
  <c r="AQ91" i="12"/>
  <c r="BZ91" i="12" s="1"/>
  <c r="BB90" i="12"/>
  <c r="CK90" i="12" s="1"/>
  <c r="BA90" i="12"/>
  <c r="CJ90" i="12" s="1"/>
  <c r="AZ90" i="12"/>
  <c r="CI90" i="12" s="1"/>
  <c r="AY90" i="12"/>
  <c r="CH90" i="12" s="1"/>
  <c r="AX90" i="12"/>
  <c r="CG90" i="12" s="1"/>
  <c r="AW90" i="12"/>
  <c r="CF90" i="12" s="1"/>
  <c r="AV90" i="12"/>
  <c r="CE90" i="12" s="1"/>
  <c r="AU90" i="12"/>
  <c r="CD90" i="12" s="1"/>
  <c r="AT90" i="12"/>
  <c r="CC90" i="12" s="1"/>
  <c r="AS90" i="12"/>
  <c r="CB90" i="12" s="1"/>
  <c r="AR90" i="12"/>
  <c r="CA90" i="12" s="1"/>
  <c r="AQ90" i="12"/>
  <c r="BZ90" i="12" s="1"/>
  <c r="BB89" i="12"/>
  <c r="CK89" i="12" s="1"/>
  <c r="BA89" i="12"/>
  <c r="CJ89" i="12" s="1"/>
  <c r="AZ89" i="12"/>
  <c r="CI89" i="12" s="1"/>
  <c r="AY89" i="12"/>
  <c r="CH89" i="12" s="1"/>
  <c r="AX89" i="12"/>
  <c r="CG89" i="12" s="1"/>
  <c r="AW89" i="12"/>
  <c r="CF89" i="12" s="1"/>
  <c r="AV89" i="12"/>
  <c r="CE89" i="12" s="1"/>
  <c r="AU89" i="12"/>
  <c r="CD89" i="12" s="1"/>
  <c r="AT89" i="12"/>
  <c r="CC89" i="12" s="1"/>
  <c r="AS89" i="12"/>
  <c r="CB89" i="12" s="1"/>
  <c r="AR89" i="12"/>
  <c r="CA89" i="12" s="1"/>
  <c r="AQ89" i="12"/>
  <c r="BZ89" i="12" s="1"/>
  <c r="BB88" i="12"/>
  <c r="CK88" i="12" s="1"/>
  <c r="BA88" i="12"/>
  <c r="CJ88" i="12" s="1"/>
  <c r="AZ88" i="12"/>
  <c r="CI88" i="12" s="1"/>
  <c r="AY88" i="12"/>
  <c r="CH88" i="12" s="1"/>
  <c r="AX88" i="12"/>
  <c r="CG88" i="12" s="1"/>
  <c r="AW88" i="12"/>
  <c r="CF88" i="12" s="1"/>
  <c r="AV88" i="12"/>
  <c r="CE88" i="12" s="1"/>
  <c r="AU88" i="12"/>
  <c r="CD88" i="12" s="1"/>
  <c r="AT88" i="12"/>
  <c r="CC88" i="12" s="1"/>
  <c r="AS88" i="12"/>
  <c r="CB88" i="12" s="1"/>
  <c r="AR88" i="12"/>
  <c r="CA88" i="12" s="1"/>
  <c r="AQ88" i="12"/>
  <c r="BZ88" i="12" s="1"/>
  <c r="AB91" i="12"/>
  <c r="BU91" i="12" s="1"/>
  <c r="AA91" i="12"/>
  <c r="BT91" i="12" s="1"/>
  <c r="Z91" i="12"/>
  <c r="BS91" i="12" s="1"/>
  <c r="Y91" i="12"/>
  <c r="BR91" i="12" s="1"/>
  <c r="X91" i="12"/>
  <c r="BQ91" i="12" s="1"/>
  <c r="W91" i="12"/>
  <c r="BP91" i="12" s="1"/>
  <c r="V91" i="12"/>
  <c r="BO91" i="12" s="1"/>
  <c r="U91" i="12"/>
  <c r="BN91" i="12" s="1"/>
  <c r="T91" i="12"/>
  <c r="BM91" i="12" s="1"/>
  <c r="S91" i="12"/>
  <c r="BL91" i="12" s="1"/>
  <c r="R91" i="12"/>
  <c r="BK91" i="12" s="1"/>
  <c r="Q91" i="12"/>
  <c r="BJ91" i="12" s="1"/>
  <c r="AB90" i="12"/>
  <c r="BU90" i="12" s="1"/>
  <c r="AA90" i="12"/>
  <c r="BT90" i="12" s="1"/>
  <c r="Z90" i="12"/>
  <c r="BS90" i="12" s="1"/>
  <c r="Y90" i="12"/>
  <c r="BR90" i="12" s="1"/>
  <c r="X90" i="12"/>
  <c r="BQ90" i="12" s="1"/>
  <c r="W90" i="12"/>
  <c r="BP90" i="12" s="1"/>
  <c r="V90" i="12"/>
  <c r="BO90" i="12" s="1"/>
  <c r="U90" i="12"/>
  <c r="BN90" i="12" s="1"/>
  <c r="T90" i="12"/>
  <c r="BM90" i="12" s="1"/>
  <c r="S90" i="12"/>
  <c r="BL90" i="12" s="1"/>
  <c r="R90" i="12"/>
  <c r="BK90" i="12" s="1"/>
  <c r="Q90" i="12"/>
  <c r="BJ90" i="12" s="1"/>
  <c r="AB89" i="12"/>
  <c r="BU89" i="12" s="1"/>
  <c r="AA89" i="12"/>
  <c r="BT89" i="12" s="1"/>
  <c r="Z89" i="12"/>
  <c r="BS89" i="12" s="1"/>
  <c r="Y89" i="12"/>
  <c r="BR89" i="12" s="1"/>
  <c r="X89" i="12"/>
  <c r="BQ89" i="12" s="1"/>
  <c r="W89" i="12"/>
  <c r="BP89" i="12" s="1"/>
  <c r="V89" i="12"/>
  <c r="BO89" i="12" s="1"/>
  <c r="U89" i="12"/>
  <c r="BN89" i="12" s="1"/>
  <c r="T89" i="12"/>
  <c r="BM89" i="12" s="1"/>
  <c r="S89" i="12"/>
  <c r="BL89" i="12" s="1"/>
  <c r="R89" i="12"/>
  <c r="BK89" i="12" s="1"/>
  <c r="Q89" i="12"/>
  <c r="BJ89" i="12" s="1"/>
  <c r="AB88" i="12"/>
  <c r="BU88" i="12" s="1"/>
  <c r="AA88" i="12"/>
  <c r="BT88" i="12" s="1"/>
  <c r="Z88" i="12"/>
  <c r="BS88" i="12" s="1"/>
  <c r="Y88" i="12"/>
  <c r="BR88" i="12" s="1"/>
  <c r="X88" i="12"/>
  <c r="BQ88" i="12" s="1"/>
  <c r="W88" i="12"/>
  <c r="BP88" i="12" s="1"/>
  <c r="V88" i="12"/>
  <c r="BO88" i="12" s="1"/>
  <c r="U88" i="12"/>
  <c r="BN88" i="12" s="1"/>
  <c r="T88" i="12"/>
  <c r="BM88" i="12" s="1"/>
  <c r="S88" i="12"/>
  <c r="BL88" i="12" s="1"/>
  <c r="R88" i="12"/>
  <c r="BK88" i="12" s="1"/>
  <c r="Q88" i="12"/>
  <c r="BJ88" i="12" s="1"/>
  <c r="BV88" i="12" l="1"/>
  <c r="BV89" i="12"/>
  <c r="CP89" i="12" s="1"/>
  <c r="BV90" i="12"/>
  <c r="CP90" i="12" s="1"/>
  <c r="BV91" i="12"/>
  <c r="CP91" i="12" s="1"/>
  <c r="CL88" i="12"/>
  <c r="CO88" i="12" s="1"/>
  <c r="CL90" i="12"/>
  <c r="CO90" i="12" s="1"/>
  <c r="CL91" i="12"/>
  <c r="CL89" i="12"/>
  <c r="CO89" i="12" s="1"/>
  <c r="CP88" i="12"/>
  <c r="CN86" i="12"/>
  <c r="CN85" i="12"/>
  <c r="CN84" i="12"/>
  <c r="CN83" i="12"/>
  <c r="CN82" i="12"/>
  <c r="CN81" i="12"/>
  <c r="CN80" i="12"/>
  <c r="CN79" i="12"/>
  <c r="CN78" i="12"/>
  <c r="CN77" i="12"/>
  <c r="CN76" i="12"/>
  <c r="CN75" i="12"/>
  <c r="CN74" i="12"/>
  <c r="CN73" i="12"/>
  <c r="CN72" i="12"/>
  <c r="CN71" i="12"/>
  <c r="CN70" i="12"/>
  <c r="CN69" i="12"/>
  <c r="CN68" i="12"/>
  <c r="CN67" i="12"/>
  <c r="CN66" i="12"/>
  <c r="CN65" i="12"/>
  <c r="CN64" i="12"/>
  <c r="CN63" i="12"/>
  <c r="CN62" i="12"/>
  <c r="CN61" i="12"/>
  <c r="CN60" i="12"/>
  <c r="CN59" i="12"/>
  <c r="CN58" i="12"/>
  <c r="CN57" i="12"/>
  <c r="BX86" i="12"/>
  <c r="BX85" i="12"/>
  <c r="BX84" i="12"/>
  <c r="BX83" i="12"/>
  <c r="BX82" i="12"/>
  <c r="BX81" i="12"/>
  <c r="BX80" i="12"/>
  <c r="BX79" i="12"/>
  <c r="BX78" i="12"/>
  <c r="BX77" i="12"/>
  <c r="BX76" i="12"/>
  <c r="BX75" i="12"/>
  <c r="BX74" i="12"/>
  <c r="BX73" i="12"/>
  <c r="BX72" i="12"/>
  <c r="BX71" i="12"/>
  <c r="BX70" i="12"/>
  <c r="BX69" i="12"/>
  <c r="BX68" i="12"/>
  <c r="BX67" i="12"/>
  <c r="BX66" i="12"/>
  <c r="BX65" i="12"/>
  <c r="BX64" i="12"/>
  <c r="BX63" i="12"/>
  <c r="BX62" i="12"/>
  <c r="BX61" i="12"/>
  <c r="BX60" i="12"/>
  <c r="BX59" i="12"/>
  <c r="BX58" i="12"/>
  <c r="BX57" i="12"/>
  <c r="BB86" i="12"/>
  <c r="CK86" i="12" s="1"/>
  <c r="BA86" i="12"/>
  <c r="CJ86" i="12" s="1"/>
  <c r="AZ86" i="12"/>
  <c r="CI86" i="12" s="1"/>
  <c r="AY86" i="12"/>
  <c r="CH86" i="12" s="1"/>
  <c r="AX86" i="12"/>
  <c r="CG86" i="12" s="1"/>
  <c r="AW86" i="12"/>
  <c r="CF86" i="12" s="1"/>
  <c r="AV86" i="12"/>
  <c r="CE86" i="12" s="1"/>
  <c r="AU86" i="12"/>
  <c r="CD86" i="12" s="1"/>
  <c r="AT86" i="12"/>
  <c r="CC86" i="12" s="1"/>
  <c r="AS86" i="12"/>
  <c r="CB86" i="12" s="1"/>
  <c r="AR86" i="12"/>
  <c r="CA86" i="12" s="1"/>
  <c r="AQ86" i="12"/>
  <c r="BZ86" i="12" s="1"/>
  <c r="BB85" i="12"/>
  <c r="CK85" i="12" s="1"/>
  <c r="BA85" i="12"/>
  <c r="CJ85" i="12" s="1"/>
  <c r="AZ85" i="12"/>
  <c r="CI85" i="12" s="1"/>
  <c r="AY85" i="12"/>
  <c r="CH85" i="12" s="1"/>
  <c r="AX85" i="12"/>
  <c r="CG85" i="12" s="1"/>
  <c r="AW85" i="12"/>
  <c r="CF85" i="12" s="1"/>
  <c r="AV85" i="12"/>
  <c r="CE85" i="12" s="1"/>
  <c r="AU85" i="12"/>
  <c r="CD85" i="12" s="1"/>
  <c r="AT85" i="12"/>
  <c r="CC85" i="12" s="1"/>
  <c r="AS85" i="12"/>
  <c r="CB85" i="12" s="1"/>
  <c r="AR85" i="12"/>
  <c r="CA85" i="12" s="1"/>
  <c r="AQ85" i="12"/>
  <c r="BZ85" i="12" s="1"/>
  <c r="BB84" i="12"/>
  <c r="CK84" i="12" s="1"/>
  <c r="BA84" i="12"/>
  <c r="CJ84" i="12" s="1"/>
  <c r="AZ84" i="12"/>
  <c r="CI84" i="12" s="1"/>
  <c r="AY84" i="12"/>
  <c r="CH84" i="12" s="1"/>
  <c r="AX84" i="12"/>
  <c r="CG84" i="12" s="1"/>
  <c r="AW84" i="12"/>
  <c r="CF84" i="12" s="1"/>
  <c r="AV84" i="12"/>
  <c r="CE84" i="12" s="1"/>
  <c r="AU84" i="12"/>
  <c r="CD84" i="12" s="1"/>
  <c r="AT84" i="12"/>
  <c r="CC84" i="12" s="1"/>
  <c r="AS84" i="12"/>
  <c r="CB84" i="12" s="1"/>
  <c r="AR84" i="12"/>
  <c r="CA84" i="12" s="1"/>
  <c r="AQ84" i="12"/>
  <c r="BZ84" i="12" s="1"/>
  <c r="BB83" i="12"/>
  <c r="CK83" i="12" s="1"/>
  <c r="BA83" i="12"/>
  <c r="CJ83" i="12" s="1"/>
  <c r="AZ83" i="12"/>
  <c r="CI83" i="12" s="1"/>
  <c r="AY83" i="12"/>
  <c r="CH83" i="12" s="1"/>
  <c r="AX83" i="12"/>
  <c r="CG83" i="12" s="1"/>
  <c r="AW83" i="12"/>
  <c r="CF83" i="12" s="1"/>
  <c r="AV83" i="12"/>
  <c r="CE83" i="12" s="1"/>
  <c r="AU83" i="12"/>
  <c r="CD83" i="12" s="1"/>
  <c r="AT83" i="12"/>
  <c r="CC83" i="12" s="1"/>
  <c r="AS83" i="12"/>
  <c r="CB83" i="12" s="1"/>
  <c r="AR83" i="12"/>
  <c r="CA83" i="12" s="1"/>
  <c r="AQ83" i="12"/>
  <c r="BZ83" i="12" s="1"/>
  <c r="BB82" i="12"/>
  <c r="CK82" i="12" s="1"/>
  <c r="BA82" i="12"/>
  <c r="CJ82" i="12" s="1"/>
  <c r="AZ82" i="12"/>
  <c r="CI82" i="12" s="1"/>
  <c r="AY82" i="12"/>
  <c r="CH82" i="12" s="1"/>
  <c r="AX82" i="12"/>
  <c r="CG82" i="12" s="1"/>
  <c r="AW82" i="12"/>
  <c r="CF82" i="12" s="1"/>
  <c r="AV82" i="12"/>
  <c r="CE82" i="12" s="1"/>
  <c r="AU82" i="12"/>
  <c r="CD82" i="12" s="1"/>
  <c r="AT82" i="12"/>
  <c r="CC82" i="12" s="1"/>
  <c r="AS82" i="12"/>
  <c r="CB82" i="12" s="1"/>
  <c r="AR82" i="12"/>
  <c r="CA82" i="12" s="1"/>
  <c r="AQ82" i="12"/>
  <c r="BZ82" i="12" s="1"/>
  <c r="BB81" i="12"/>
  <c r="CK81" i="12" s="1"/>
  <c r="BA81" i="12"/>
  <c r="CJ81" i="12" s="1"/>
  <c r="AZ81" i="12"/>
  <c r="CI81" i="12" s="1"/>
  <c r="AY81" i="12"/>
  <c r="CH81" i="12" s="1"/>
  <c r="AX81" i="12"/>
  <c r="CG81" i="12" s="1"/>
  <c r="AW81" i="12"/>
  <c r="CF81" i="12" s="1"/>
  <c r="AV81" i="12"/>
  <c r="CE81" i="12" s="1"/>
  <c r="AU81" i="12"/>
  <c r="CD81" i="12" s="1"/>
  <c r="AT81" i="12"/>
  <c r="CC81" i="12" s="1"/>
  <c r="AS81" i="12"/>
  <c r="CB81" i="12" s="1"/>
  <c r="AR81" i="12"/>
  <c r="CA81" i="12" s="1"/>
  <c r="AQ81" i="12"/>
  <c r="BZ81" i="12" s="1"/>
  <c r="BB80" i="12"/>
  <c r="CK80" i="12" s="1"/>
  <c r="BA80" i="12"/>
  <c r="CJ80" i="12" s="1"/>
  <c r="AZ80" i="12"/>
  <c r="CI80" i="12" s="1"/>
  <c r="AY80" i="12"/>
  <c r="CH80" i="12" s="1"/>
  <c r="AX80" i="12"/>
  <c r="CG80" i="12" s="1"/>
  <c r="AW80" i="12"/>
  <c r="CF80" i="12" s="1"/>
  <c r="AV80" i="12"/>
  <c r="CE80" i="12" s="1"/>
  <c r="AU80" i="12"/>
  <c r="CD80" i="12" s="1"/>
  <c r="AT80" i="12"/>
  <c r="CC80" i="12" s="1"/>
  <c r="AS80" i="12"/>
  <c r="CB80" i="12" s="1"/>
  <c r="AR80" i="12"/>
  <c r="CA80" i="12" s="1"/>
  <c r="AQ80" i="12"/>
  <c r="BZ80" i="12" s="1"/>
  <c r="BB79" i="12"/>
  <c r="CK79" i="12" s="1"/>
  <c r="BA79" i="12"/>
  <c r="CJ79" i="12" s="1"/>
  <c r="AZ79" i="12"/>
  <c r="CI79" i="12" s="1"/>
  <c r="AY79" i="12"/>
  <c r="CH79" i="12" s="1"/>
  <c r="AX79" i="12"/>
  <c r="CG79" i="12" s="1"/>
  <c r="AW79" i="12"/>
  <c r="CF79" i="12" s="1"/>
  <c r="AV79" i="12"/>
  <c r="CE79" i="12" s="1"/>
  <c r="AU79" i="12"/>
  <c r="CD79" i="12" s="1"/>
  <c r="AT79" i="12"/>
  <c r="CC79" i="12" s="1"/>
  <c r="AS79" i="12"/>
  <c r="CB79" i="12" s="1"/>
  <c r="AR79" i="12"/>
  <c r="CA79" i="12" s="1"/>
  <c r="AQ79" i="12"/>
  <c r="BZ79" i="12" s="1"/>
  <c r="BB78" i="12"/>
  <c r="CK78" i="12" s="1"/>
  <c r="BA78" i="12"/>
  <c r="CJ78" i="12" s="1"/>
  <c r="AZ78" i="12"/>
  <c r="CI78" i="12" s="1"/>
  <c r="AY78" i="12"/>
  <c r="CH78" i="12" s="1"/>
  <c r="AX78" i="12"/>
  <c r="CG78" i="12" s="1"/>
  <c r="AW78" i="12"/>
  <c r="CF78" i="12" s="1"/>
  <c r="AV78" i="12"/>
  <c r="CE78" i="12" s="1"/>
  <c r="AU78" i="12"/>
  <c r="CD78" i="12" s="1"/>
  <c r="AT78" i="12"/>
  <c r="CC78" i="12" s="1"/>
  <c r="AS78" i="12"/>
  <c r="CB78" i="12" s="1"/>
  <c r="AR78" i="12"/>
  <c r="CA78" i="12" s="1"/>
  <c r="AQ78" i="12"/>
  <c r="BZ78" i="12" s="1"/>
  <c r="BB77" i="12"/>
  <c r="CK77" i="12" s="1"/>
  <c r="BA77" i="12"/>
  <c r="CJ77" i="12" s="1"/>
  <c r="AZ77" i="12"/>
  <c r="CI77" i="12" s="1"/>
  <c r="AY77" i="12"/>
  <c r="CH77" i="12" s="1"/>
  <c r="AX77" i="12"/>
  <c r="CG77" i="12" s="1"/>
  <c r="AW77" i="12"/>
  <c r="CF77" i="12" s="1"/>
  <c r="AV77" i="12"/>
  <c r="CE77" i="12" s="1"/>
  <c r="AU77" i="12"/>
  <c r="CD77" i="12" s="1"/>
  <c r="AT77" i="12"/>
  <c r="CC77" i="12" s="1"/>
  <c r="AS77" i="12"/>
  <c r="CB77" i="12" s="1"/>
  <c r="AR77" i="12"/>
  <c r="CA77" i="12" s="1"/>
  <c r="AQ77" i="12"/>
  <c r="BZ77" i="12" s="1"/>
  <c r="BB76" i="12"/>
  <c r="CK76" i="12" s="1"/>
  <c r="BA76" i="12"/>
  <c r="CJ76" i="12" s="1"/>
  <c r="AZ76" i="12"/>
  <c r="CI76" i="12" s="1"/>
  <c r="AY76" i="12"/>
  <c r="CH76" i="12" s="1"/>
  <c r="AX76" i="12"/>
  <c r="CG76" i="12" s="1"/>
  <c r="AW76" i="12"/>
  <c r="CF76" i="12" s="1"/>
  <c r="AV76" i="12"/>
  <c r="CE76" i="12" s="1"/>
  <c r="AU76" i="12"/>
  <c r="CD76" i="12" s="1"/>
  <c r="AT76" i="12"/>
  <c r="CC76" i="12" s="1"/>
  <c r="AS76" i="12"/>
  <c r="CB76" i="12" s="1"/>
  <c r="AR76" i="12"/>
  <c r="CA76" i="12" s="1"/>
  <c r="AQ76" i="12"/>
  <c r="BZ76" i="12" s="1"/>
  <c r="BB75" i="12"/>
  <c r="CK75" i="12" s="1"/>
  <c r="BA75" i="12"/>
  <c r="CJ75" i="12" s="1"/>
  <c r="AZ75" i="12"/>
  <c r="CI75" i="12" s="1"/>
  <c r="AY75" i="12"/>
  <c r="CH75" i="12" s="1"/>
  <c r="AX75" i="12"/>
  <c r="CG75" i="12" s="1"/>
  <c r="AW75" i="12"/>
  <c r="CF75" i="12" s="1"/>
  <c r="AV75" i="12"/>
  <c r="CE75" i="12" s="1"/>
  <c r="AU75" i="12"/>
  <c r="CD75" i="12" s="1"/>
  <c r="AT75" i="12"/>
  <c r="CC75" i="12" s="1"/>
  <c r="AS75" i="12"/>
  <c r="CB75" i="12" s="1"/>
  <c r="AR75" i="12"/>
  <c r="CA75" i="12" s="1"/>
  <c r="AQ75" i="12"/>
  <c r="BZ75" i="12" s="1"/>
  <c r="BB74" i="12"/>
  <c r="CK74" i="12" s="1"/>
  <c r="BA74" i="12"/>
  <c r="CJ74" i="12" s="1"/>
  <c r="AZ74" i="12"/>
  <c r="CI74" i="12" s="1"/>
  <c r="AY74" i="12"/>
  <c r="CH74" i="12" s="1"/>
  <c r="AX74" i="12"/>
  <c r="CG74" i="12" s="1"/>
  <c r="AW74" i="12"/>
  <c r="CF74" i="12" s="1"/>
  <c r="AV74" i="12"/>
  <c r="CE74" i="12" s="1"/>
  <c r="AU74" i="12"/>
  <c r="CD74" i="12" s="1"/>
  <c r="AT74" i="12"/>
  <c r="CC74" i="12" s="1"/>
  <c r="AS74" i="12"/>
  <c r="CB74" i="12" s="1"/>
  <c r="AR74" i="12"/>
  <c r="CA74" i="12" s="1"/>
  <c r="AQ74" i="12"/>
  <c r="BZ74" i="12" s="1"/>
  <c r="BB73" i="12"/>
  <c r="CK73" i="12" s="1"/>
  <c r="BA73" i="12"/>
  <c r="CJ73" i="12" s="1"/>
  <c r="AZ73" i="12"/>
  <c r="CI73" i="12" s="1"/>
  <c r="AY73" i="12"/>
  <c r="CH73" i="12" s="1"/>
  <c r="AX73" i="12"/>
  <c r="CG73" i="12" s="1"/>
  <c r="AW73" i="12"/>
  <c r="CF73" i="12" s="1"/>
  <c r="AV73" i="12"/>
  <c r="CE73" i="12" s="1"/>
  <c r="AU73" i="12"/>
  <c r="CD73" i="12" s="1"/>
  <c r="AT73" i="12"/>
  <c r="CC73" i="12" s="1"/>
  <c r="AS73" i="12"/>
  <c r="CB73" i="12" s="1"/>
  <c r="AR73" i="12"/>
  <c r="CA73" i="12" s="1"/>
  <c r="AQ73" i="12"/>
  <c r="BZ73" i="12" s="1"/>
  <c r="BB72" i="12"/>
  <c r="CK72" i="12" s="1"/>
  <c r="BA72" i="12"/>
  <c r="CJ72" i="12" s="1"/>
  <c r="AZ72" i="12"/>
  <c r="CI72" i="12" s="1"/>
  <c r="AY72" i="12"/>
  <c r="CH72" i="12" s="1"/>
  <c r="AX72" i="12"/>
  <c r="CG72" i="12" s="1"/>
  <c r="AW72" i="12"/>
  <c r="CF72" i="12" s="1"/>
  <c r="AV72" i="12"/>
  <c r="CE72" i="12" s="1"/>
  <c r="AU72" i="12"/>
  <c r="CD72" i="12" s="1"/>
  <c r="AT72" i="12"/>
  <c r="CC72" i="12" s="1"/>
  <c r="AS72" i="12"/>
  <c r="CB72" i="12" s="1"/>
  <c r="AR72" i="12"/>
  <c r="CA72" i="12" s="1"/>
  <c r="AQ72" i="12"/>
  <c r="BZ72" i="12" s="1"/>
  <c r="BB71" i="12"/>
  <c r="CK71" i="12" s="1"/>
  <c r="BA71" i="12"/>
  <c r="CJ71" i="12" s="1"/>
  <c r="AZ71" i="12"/>
  <c r="CI71" i="12" s="1"/>
  <c r="AY71" i="12"/>
  <c r="CH71" i="12" s="1"/>
  <c r="AX71" i="12"/>
  <c r="CG71" i="12" s="1"/>
  <c r="AW71" i="12"/>
  <c r="CF71" i="12" s="1"/>
  <c r="AV71" i="12"/>
  <c r="CE71" i="12" s="1"/>
  <c r="AU71" i="12"/>
  <c r="CD71" i="12" s="1"/>
  <c r="AT71" i="12"/>
  <c r="CC71" i="12" s="1"/>
  <c r="AS71" i="12"/>
  <c r="CB71" i="12" s="1"/>
  <c r="AR71" i="12"/>
  <c r="CA71" i="12" s="1"/>
  <c r="AQ71" i="12"/>
  <c r="BZ71" i="12" s="1"/>
  <c r="BB70" i="12"/>
  <c r="CK70" i="12" s="1"/>
  <c r="BA70" i="12"/>
  <c r="CJ70" i="12" s="1"/>
  <c r="AZ70" i="12"/>
  <c r="CI70" i="12" s="1"/>
  <c r="AY70" i="12"/>
  <c r="CH70" i="12" s="1"/>
  <c r="AX70" i="12"/>
  <c r="CG70" i="12" s="1"/>
  <c r="AW70" i="12"/>
  <c r="CF70" i="12" s="1"/>
  <c r="AV70" i="12"/>
  <c r="CE70" i="12" s="1"/>
  <c r="AU70" i="12"/>
  <c r="CD70" i="12" s="1"/>
  <c r="AT70" i="12"/>
  <c r="CC70" i="12" s="1"/>
  <c r="AS70" i="12"/>
  <c r="CB70" i="12" s="1"/>
  <c r="AR70" i="12"/>
  <c r="CA70" i="12" s="1"/>
  <c r="AQ70" i="12"/>
  <c r="BZ70" i="12" s="1"/>
  <c r="BB69" i="12"/>
  <c r="CK69" i="12" s="1"/>
  <c r="BA69" i="12"/>
  <c r="CJ69" i="12" s="1"/>
  <c r="AZ69" i="12"/>
  <c r="CI69" i="12" s="1"/>
  <c r="AY69" i="12"/>
  <c r="CH69" i="12" s="1"/>
  <c r="AX69" i="12"/>
  <c r="CG69" i="12" s="1"/>
  <c r="AW69" i="12"/>
  <c r="CF69" i="12" s="1"/>
  <c r="AV69" i="12"/>
  <c r="CE69" i="12" s="1"/>
  <c r="AU69" i="12"/>
  <c r="CD69" i="12" s="1"/>
  <c r="AT69" i="12"/>
  <c r="CC69" i="12" s="1"/>
  <c r="AS69" i="12"/>
  <c r="CB69" i="12" s="1"/>
  <c r="AR69" i="12"/>
  <c r="CA69" i="12" s="1"/>
  <c r="AQ69" i="12"/>
  <c r="BZ69" i="12" s="1"/>
  <c r="BB68" i="12"/>
  <c r="CK68" i="12" s="1"/>
  <c r="BA68" i="12"/>
  <c r="CJ68" i="12" s="1"/>
  <c r="AZ68" i="12"/>
  <c r="CI68" i="12" s="1"/>
  <c r="AY68" i="12"/>
  <c r="CH68" i="12" s="1"/>
  <c r="AX68" i="12"/>
  <c r="CG68" i="12" s="1"/>
  <c r="AW68" i="12"/>
  <c r="CF68" i="12" s="1"/>
  <c r="AV68" i="12"/>
  <c r="CE68" i="12" s="1"/>
  <c r="AU68" i="12"/>
  <c r="CD68" i="12" s="1"/>
  <c r="AT68" i="12"/>
  <c r="CC68" i="12" s="1"/>
  <c r="AS68" i="12"/>
  <c r="CB68" i="12" s="1"/>
  <c r="AR68" i="12"/>
  <c r="CA68" i="12" s="1"/>
  <c r="AQ68" i="12"/>
  <c r="BZ68" i="12" s="1"/>
  <c r="BB67" i="12"/>
  <c r="CK67" i="12" s="1"/>
  <c r="BA67" i="12"/>
  <c r="CJ67" i="12" s="1"/>
  <c r="AZ67" i="12"/>
  <c r="CI67" i="12" s="1"/>
  <c r="AY67" i="12"/>
  <c r="CH67" i="12" s="1"/>
  <c r="AX67" i="12"/>
  <c r="CG67" i="12" s="1"/>
  <c r="AW67" i="12"/>
  <c r="CF67" i="12" s="1"/>
  <c r="AV67" i="12"/>
  <c r="CE67" i="12" s="1"/>
  <c r="AU67" i="12"/>
  <c r="CD67" i="12" s="1"/>
  <c r="AT67" i="12"/>
  <c r="CC67" i="12" s="1"/>
  <c r="AS67" i="12"/>
  <c r="CB67" i="12" s="1"/>
  <c r="AR67" i="12"/>
  <c r="CA67" i="12" s="1"/>
  <c r="AQ67" i="12"/>
  <c r="BZ67" i="12" s="1"/>
  <c r="BB66" i="12"/>
  <c r="CK66" i="12" s="1"/>
  <c r="BA66" i="12"/>
  <c r="CJ66" i="12" s="1"/>
  <c r="AZ66" i="12"/>
  <c r="CI66" i="12" s="1"/>
  <c r="AY66" i="12"/>
  <c r="CH66" i="12" s="1"/>
  <c r="AX66" i="12"/>
  <c r="CG66" i="12" s="1"/>
  <c r="AW66" i="12"/>
  <c r="CF66" i="12" s="1"/>
  <c r="AV66" i="12"/>
  <c r="CE66" i="12" s="1"/>
  <c r="AU66" i="12"/>
  <c r="CD66" i="12" s="1"/>
  <c r="AT66" i="12"/>
  <c r="CC66" i="12" s="1"/>
  <c r="AS66" i="12"/>
  <c r="CB66" i="12" s="1"/>
  <c r="AR66" i="12"/>
  <c r="CA66" i="12" s="1"/>
  <c r="AQ66" i="12"/>
  <c r="BZ66" i="12" s="1"/>
  <c r="BB65" i="12"/>
  <c r="CK65" i="12" s="1"/>
  <c r="BA65" i="12"/>
  <c r="CJ65" i="12" s="1"/>
  <c r="AZ65" i="12"/>
  <c r="CI65" i="12" s="1"/>
  <c r="AY65" i="12"/>
  <c r="CH65" i="12" s="1"/>
  <c r="AX65" i="12"/>
  <c r="CG65" i="12" s="1"/>
  <c r="AW65" i="12"/>
  <c r="CF65" i="12" s="1"/>
  <c r="AV65" i="12"/>
  <c r="CE65" i="12" s="1"/>
  <c r="AU65" i="12"/>
  <c r="CD65" i="12" s="1"/>
  <c r="AT65" i="12"/>
  <c r="CC65" i="12" s="1"/>
  <c r="AS65" i="12"/>
  <c r="CB65" i="12" s="1"/>
  <c r="AR65" i="12"/>
  <c r="CA65" i="12" s="1"/>
  <c r="AQ65" i="12"/>
  <c r="BZ65" i="12" s="1"/>
  <c r="BB64" i="12"/>
  <c r="CK64" i="12" s="1"/>
  <c r="BA64" i="12"/>
  <c r="CJ64" i="12" s="1"/>
  <c r="AZ64" i="12"/>
  <c r="CI64" i="12" s="1"/>
  <c r="AY64" i="12"/>
  <c r="CH64" i="12" s="1"/>
  <c r="AX64" i="12"/>
  <c r="CG64" i="12" s="1"/>
  <c r="AW64" i="12"/>
  <c r="CF64" i="12" s="1"/>
  <c r="AV64" i="12"/>
  <c r="CE64" i="12" s="1"/>
  <c r="AU64" i="12"/>
  <c r="CD64" i="12" s="1"/>
  <c r="AT64" i="12"/>
  <c r="CC64" i="12" s="1"/>
  <c r="AS64" i="12"/>
  <c r="CB64" i="12" s="1"/>
  <c r="AR64" i="12"/>
  <c r="CA64" i="12" s="1"/>
  <c r="AQ64" i="12"/>
  <c r="BZ64" i="12" s="1"/>
  <c r="BB63" i="12"/>
  <c r="CK63" i="12" s="1"/>
  <c r="BA63" i="12"/>
  <c r="CJ63" i="12" s="1"/>
  <c r="AZ63" i="12"/>
  <c r="CI63" i="12" s="1"/>
  <c r="AY63" i="12"/>
  <c r="CH63" i="12" s="1"/>
  <c r="AX63" i="12"/>
  <c r="CG63" i="12" s="1"/>
  <c r="AW63" i="12"/>
  <c r="CF63" i="12" s="1"/>
  <c r="AV63" i="12"/>
  <c r="CE63" i="12" s="1"/>
  <c r="AU63" i="12"/>
  <c r="CD63" i="12" s="1"/>
  <c r="AT63" i="12"/>
  <c r="CC63" i="12" s="1"/>
  <c r="AS63" i="12"/>
  <c r="CB63" i="12" s="1"/>
  <c r="AR63" i="12"/>
  <c r="CA63" i="12" s="1"/>
  <c r="AQ63" i="12"/>
  <c r="BZ63" i="12" s="1"/>
  <c r="BB62" i="12"/>
  <c r="CK62" i="12" s="1"/>
  <c r="BA62" i="12"/>
  <c r="CJ62" i="12" s="1"/>
  <c r="AZ62" i="12"/>
  <c r="CI62" i="12" s="1"/>
  <c r="AY62" i="12"/>
  <c r="CH62" i="12" s="1"/>
  <c r="AX62" i="12"/>
  <c r="CG62" i="12" s="1"/>
  <c r="AW62" i="12"/>
  <c r="CF62" i="12" s="1"/>
  <c r="AV62" i="12"/>
  <c r="CE62" i="12" s="1"/>
  <c r="AU62" i="12"/>
  <c r="CD62" i="12" s="1"/>
  <c r="AT62" i="12"/>
  <c r="CC62" i="12" s="1"/>
  <c r="AS62" i="12"/>
  <c r="CB62" i="12" s="1"/>
  <c r="AR62" i="12"/>
  <c r="CA62" i="12" s="1"/>
  <c r="AQ62" i="12"/>
  <c r="BZ62" i="12" s="1"/>
  <c r="BB61" i="12"/>
  <c r="CK61" i="12" s="1"/>
  <c r="BA61" i="12"/>
  <c r="CJ61" i="12" s="1"/>
  <c r="AZ61" i="12"/>
  <c r="CI61" i="12" s="1"/>
  <c r="AY61" i="12"/>
  <c r="CH61" i="12" s="1"/>
  <c r="AX61" i="12"/>
  <c r="CG61" i="12" s="1"/>
  <c r="AW61" i="12"/>
  <c r="CF61" i="12" s="1"/>
  <c r="AV61" i="12"/>
  <c r="CE61" i="12" s="1"/>
  <c r="AU61" i="12"/>
  <c r="CD61" i="12" s="1"/>
  <c r="AT61" i="12"/>
  <c r="CC61" i="12" s="1"/>
  <c r="AS61" i="12"/>
  <c r="CB61" i="12" s="1"/>
  <c r="AR61" i="12"/>
  <c r="CA61" i="12" s="1"/>
  <c r="AQ61" i="12"/>
  <c r="BZ61" i="12" s="1"/>
  <c r="BB60" i="12"/>
  <c r="CK60" i="12" s="1"/>
  <c r="BA60" i="12"/>
  <c r="CJ60" i="12" s="1"/>
  <c r="AZ60" i="12"/>
  <c r="CI60" i="12" s="1"/>
  <c r="AY60" i="12"/>
  <c r="CH60" i="12" s="1"/>
  <c r="AX60" i="12"/>
  <c r="CG60" i="12" s="1"/>
  <c r="AW60" i="12"/>
  <c r="CF60" i="12" s="1"/>
  <c r="AV60" i="12"/>
  <c r="CE60" i="12" s="1"/>
  <c r="AU60" i="12"/>
  <c r="CD60" i="12" s="1"/>
  <c r="AT60" i="12"/>
  <c r="CC60" i="12" s="1"/>
  <c r="AS60" i="12"/>
  <c r="CB60" i="12" s="1"/>
  <c r="AR60" i="12"/>
  <c r="CA60" i="12" s="1"/>
  <c r="AQ60" i="12"/>
  <c r="BZ60" i="12" s="1"/>
  <c r="BB59" i="12"/>
  <c r="CK59" i="12" s="1"/>
  <c r="BA59" i="12"/>
  <c r="CJ59" i="12" s="1"/>
  <c r="AZ59" i="12"/>
  <c r="CI59" i="12" s="1"/>
  <c r="AY59" i="12"/>
  <c r="CH59" i="12" s="1"/>
  <c r="AX59" i="12"/>
  <c r="CG59" i="12" s="1"/>
  <c r="AW59" i="12"/>
  <c r="CF59" i="12" s="1"/>
  <c r="AV59" i="12"/>
  <c r="CE59" i="12" s="1"/>
  <c r="AU59" i="12"/>
  <c r="CD59" i="12" s="1"/>
  <c r="AT59" i="12"/>
  <c r="CC59" i="12" s="1"/>
  <c r="AS59" i="12"/>
  <c r="CB59" i="12" s="1"/>
  <c r="AR59" i="12"/>
  <c r="CA59" i="12" s="1"/>
  <c r="AQ59" i="12"/>
  <c r="BZ59" i="12" s="1"/>
  <c r="BB58" i="12"/>
  <c r="CK58" i="12" s="1"/>
  <c r="BA58" i="12"/>
  <c r="CJ58" i="12" s="1"/>
  <c r="AZ58" i="12"/>
  <c r="CI58" i="12" s="1"/>
  <c r="AY58" i="12"/>
  <c r="CH58" i="12" s="1"/>
  <c r="AX58" i="12"/>
  <c r="CG58" i="12" s="1"/>
  <c r="AW58" i="12"/>
  <c r="CF58" i="12" s="1"/>
  <c r="AV58" i="12"/>
  <c r="CE58" i="12" s="1"/>
  <c r="AU58" i="12"/>
  <c r="CD58" i="12" s="1"/>
  <c r="AT58" i="12"/>
  <c r="CC58" i="12" s="1"/>
  <c r="AS58" i="12"/>
  <c r="CB58" i="12" s="1"/>
  <c r="AR58" i="12"/>
  <c r="CA58" i="12" s="1"/>
  <c r="AQ58" i="12"/>
  <c r="BZ58" i="12" s="1"/>
  <c r="BB57" i="12"/>
  <c r="CK57" i="12" s="1"/>
  <c r="BA57" i="12"/>
  <c r="CJ57" i="12" s="1"/>
  <c r="AZ57" i="12"/>
  <c r="CI57" i="12" s="1"/>
  <c r="AY57" i="12"/>
  <c r="CH57" i="12" s="1"/>
  <c r="AX57" i="12"/>
  <c r="CG57" i="12" s="1"/>
  <c r="AW57" i="12"/>
  <c r="CF57" i="12" s="1"/>
  <c r="AV57" i="12"/>
  <c r="CE57" i="12" s="1"/>
  <c r="AU57" i="12"/>
  <c r="CD57" i="12" s="1"/>
  <c r="AT57" i="12"/>
  <c r="CC57" i="12" s="1"/>
  <c r="AS57" i="12"/>
  <c r="CB57" i="12" s="1"/>
  <c r="AR57" i="12"/>
  <c r="CA57" i="12" s="1"/>
  <c r="AQ57" i="12"/>
  <c r="BZ57" i="12" s="1"/>
  <c r="AB86" i="12"/>
  <c r="BU86" i="12" s="1"/>
  <c r="AA86" i="12"/>
  <c r="BT86" i="12" s="1"/>
  <c r="Z86" i="12"/>
  <c r="BS86" i="12" s="1"/>
  <c r="Y86" i="12"/>
  <c r="BR86" i="12" s="1"/>
  <c r="X86" i="12"/>
  <c r="BQ86" i="12" s="1"/>
  <c r="W86" i="12"/>
  <c r="BP86" i="12" s="1"/>
  <c r="V86" i="12"/>
  <c r="BO86" i="12" s="1"/>
  <c r="U86" i="12"/>
  <c r="BN86" i="12" s="1"/>
  <c r="T86" i="12"/>
  <c r="BM86" i="12" s="1"/>
  <c r="S86" i="12"/>
  <c r="BL86" i="12" s="1"/>
  <c r="R86" i="12"/>
  <c r="BK86" i="12" s="1"/>
  <c r="Q86" i="12"/>
  <c r="BJ86" i="12" s="1"/>
  <c r="AB85" i="12"/>
  <c r="BU85" i="12" s="1"/>
  <c r="AA85" i="12"/>
  <c r="BT85" i="12" s="1"/>
  <c r="Z85" i="12"/>
  <c r="BS85" i="12" s="1"/>
  <c r="Y85" i="12"/>
  <c r="BR85" i="12" s="1"/>
  <c r="X85" i="12"/>
  <c r="BQ85" i="12" s="1"/>
  <c r="W85" i="12"/>
  <c r="BP85" i="12" s="1"/>
  <c r="V85" i="12"/>
  <c r="BO85" i="12" s="1"/>
  <c r="U85" i="12"/>
  <c r="BN85" i="12" s="1"/>
  <c r="T85" i="12"/>
  <c r="BM85" i="12" s="1"/>
  <c r="S85" i="12"/>
  <c r="BL85" i="12" s="1"/>
  <c r="R85" i="12"/>
  <c r="BK85" i="12" s="1"/>
  <c r="Q85" i="12"/>
  <c r="BJ85" i="12" s="1"/>
  <c r="AB84" i="12"/>
  <c r="BU84" i="12" s="1"/>
  <c r="AA84" i="12"/>
  <c r="BT84" i="12" s="1"/>
  <c r="Z84" i="12"/>
  <c r="BS84" i="12" s="1"/>
  <c r="Y84" i="12"/>
  <c r="BR84" i="12" s="1"/>
  <c r="X84" i="12"/>
  <c r="BQ84" i="12" s="1"/>
  <c r="W84" i="12"/>
  <c r="BP84" i="12" s="1"/>
  <c r="V84" i="12"/>
  <c r="BO84" i="12" s="1"/>
  <c r="U84" i="12"/>
  <c r="BN84" i="12" s="1"/>
  <c r="T84" i="12"/>
  <c r="BM84" i="12" s="1"/>
  <c r="S84" i="12"/>
  <c r="BL84" i="12" s="1"/>
  <c r="R84" i="12"/>
  <c r="BK84" i="12" s="1"/>
  <c r="Q84" i="12"/>
  <c r="BJ84" i="12" s="1"/>
  <c r="AB83" i="12"/>
  <c r="BU83" i="12" s="1"/>
  <c r="AA83" i="12"/>
  <c r="BT83" i="12" s="1"/>
  <c r="Z83" i="12"/>
  <c r="BS83" i="12" s="1"/>
  <c r="Y83" i="12"/>
  <c r="BR83" i="12" s="1"/>
  <c r="X83" i="12"/>
  <c r="BQ83" i="12" s="1"/>
  <c r="W83" i="12"/>
  <c r="BP83" i="12" s="1"/>
  <c r="V83" i="12"/>
  <c r="BO83" i="12" s="1"/>
  <c r="U83" i="12"/>
  <c r="BN83" i="12" s="1"/>
  <c r="T83" i="12"/>
  <c r="BM83" i="12" s="1"/>
  <c r="S83" i="12"/>
  <c r="BL83" i="12" s="1"/>
  <c r="R83" i="12"/>
  <c r="BK83" i="12" s="1"/>
  <c r="Q83" i="12"/>
  <c r="BJ83" i="12" s="1"/>
  <c r="AB82" i="12"/>
  <c r="BU82" i="12" s="1"/>
  <c r="AA82" i="12"/>
  <c r="BT82" i="12" s="1"/>
  <c r="Z82" i="12"/>
  <c r="BS82" i="12" s="1"/>
  <c r="Y82" i="12"/>
  <c r="BR82" i="12" s="1"/>
  <c r="X82" i="12"/>
  <c r="BQ82" i="12" s="1"/>
  <c r="W82" i="12"/>
  <c r="BP82" i="12" s="1"/>
  <c r="V82" i="12"/>
  <c r="BO82" i="12" s="1"/>
  <c r="U82" i="12"/>
  <c r="BN82" i="12" s="1"/>
  <c r="T82" i="12"/>
  <c r="BM82" i="12" s="1"/>
  <c r="S82" i="12"/>
  <c r="BL82" i="12" s="1"/>
  <c r="R82" i="12"/>
  <c r="BK82" i="12" s="1"/>
  <c r="Q82" i="12"/>
  <c r="BJ82" i="12" s="1"/>
  <c r="AB81" i="12"/>
  <c r="BU81" i="12" s="1"/>
  <c r="AA81" i="12"/>
  <c r="BT81" i="12" s="1"/>
  <c r="Z81" i="12"/>
  <c r="BS81" i="12" s="1"/>
  <c r="Y81" i="12"/>
  <c r="BR81" i="12" s="1"/>
  <c r="X81" i="12"/>
  <c r="BQ81" i="12" s="1"/>
  <c r="W81" i="12"/>
  <c r="BP81" i="12" s="1"/>
  <c r="V81" i="12"/>
  <c r="BO81" i="12" s="1"/>
  <c r="U81" i="12"/>
  <c r="BN81" i="12" s="1"/>
  <c r="T81" i="12"/>
  <c r="BM81" i="12" s="1"/>
  <c r="S81" i="12"/>
  <c r="BL81" i="12" s="1"/>
  <c r="R81" i="12"/>
  <c r="BK81" i="12" s="1"/>
  <c r="Q81" i="12"/>
  <c r="BJ81" i="12" s="1"/>
  <c r="AB80" i="12"/>
  <c r="BU80" i="12" s="1"/>
  <c r="AA80" i="12"/>
  <c r="BT80" i="12" s="1"/>
  <c r="Z80" i="12"/>
  <c r="BS80" i="12" s="1"/>
  <c r="Y80" i="12"/>
  <c r="BR80" i="12" s="1"/>
  <c r="X80" i="12"/>
  <c r="BQ80" i="12" s="1"/>
  <c r="W80" i="12"/>
  <c r="BP80" i="12" s="1"/>
  <c r="V80" i="12"/>
  <c r="BO80" i="12" s="1"/>
  <c r="U80" i="12"/>
  <c r="BN80" i="12" s="1"/>
  <c r="T80" i="12"/>
  <c r="BM80" i="12" s="1"/>
  <c r="S80" i="12"/>
  <c r="BL80" i="12" s="1"/>
  <c r="R80" i="12"/>
  <c r="BK80" i="12" s="1"/>
  <c r="Q80" i="12"/>
  <c r="BJ80" i="12" s="1"/>
  <c r="AB79" i="12"/>
  <c r="BU79" i="12" s="1"/>
  <c r="AA79" i="12"/>
  <c r="BT79" i="12" s="1"/>
  <c r="Z79" i="12"/>
  <c r="BS79" i="12" s="1"/>
  <c r="Y79" i="12"/>
  <c r="BR79" i="12" s="1"/>
  <c r="X79" i="12"/>
  <c r="BQ79" i="12" s="1"/>
  <c r="W79" i="12"/>
  <c r="BP79" i="12" s="1"/>
  <c r="V79" i="12"/>
  <c r="BO79" i="12" s="1"/>
  <c r="U79" i="12"/>
  <c r="BN79" i="12" s="1"/>
  <c r="T79" i="12"/>
  <c r="BM79" i="12" s="1"/>
  <c r="S79" i="12"/>
  <c r="BL79" i="12" s="1"/>
  <c r="R79" i="12"/>
  <c r="BK79" i="12" s="1"/>
  <c r="Q79" i="12"/>
  <c r="BJ79" i="12" s="1"/>
  <c r="AB78" i="12"/>
  <c r="BU78" i="12" s="1"/>
  <c r="AA78" i="12"/>
  <c r="BT78" i="12" s="1"/>
  <c r="Z78" i="12"/>
  <c r="BS78" i="12" s="1"/>
  <c r="Y78" i="12"/>
  <c r="BR78" i="12" s="1"/>
  <c r="X78" i="12"/>
  <c r="BQ78" i="12" s="1"/>
  <c r="W78" i="12"/>
  <c r="BP78" i="12" s="1"/>
  <c r="V78" i="12"/>
  <c r="BO78" i="12" s="1"/>
  <c r="U78" i="12"/>
  <c r="BN78" i="12" s="1"/>
  <c r="T78" i="12"/>
  <c r="BM78" i="12" s="1"/>
  <c r="S78" i="12"/>
  <c r="BL78" i="12" s="1"/>
  <c r="R78" i="12"/>
  <c r="BK78" i="12" s="1"/>
  <c r="Q78" i="12"/>
  <c r="BJ78" i="12" s="1"/>
  <c r="AB77" i="12"/>
  <c r="BU77" i="12" s="1"/>
  <c r="AA77" i="12"/>
  <c r="BT77" i="12" s="1"/>
  <c r="Z77" i="12"/>
  <c r="BS77" i="12" s="1"/>
  <c r="Y77" i="12"/>
  <c r="BR77" i="12" s="1"/>
  <c r="X77" i="12"/>
  <c r="BQ77" i="12" s="1"/>
  <c r="W77" i="12"/>
  <c r="BP77" i="12" s="1"/>
  <c r="V77" i="12"/>
  <c r="BO77" i="12" s="1"/>
  <c r="U77" i="12"/>
  <c r="BN77" i="12" s="1"/>
  <c r="T77" i="12"/>
  <c r="BM77" i="12" s="1"/>
  <c r="S77" i="12"/>
  <c r="BL77" i="12" s="1"/>
  <c r="R77" i="12"/>
  <c r="BK77" i="12" s="1"/>
  <c r="Q77" i="12"/>
  <c r="BJ77" i="12" s="1"/>
  <c r="AB76" i="12"/>
  <c r="BU76" i="12" s="1"/>
  <c r="AA76" i="12"/>
  <c r="BT76" i="12" s="1"/>
  <c r="Z76" i="12"/>
  <c r="BS76" i="12" s="1"/>
  <c r="Y76" i="12"/>
  <c r="BR76" i="12" s="1"/>
  <c r="X76" i="12"/>
  <c r="BQ76" i="12" s="1"/>
  <c r="W76" i="12"/>
  <c r="BP76" i="12" s="1"/>
  <c r="V76" i="12"/>
  <c r="BO76" i="12" s="1"/>
  <c r="U76" i="12"/>
  <c r="BN76" i="12" s="1"/>
  <c r="T76" i="12"/>
  <c r="BM76" i="12" s="1"/>
  <c r="S76" i="12"/>
  <c r="BL76" i="12" s="1"/>
  <c r="R76" i="12"/>
  <c r="BK76" i="12" s="1"/>
  <c r="Q76" i="12"/>
  <c r="BJ76" i="12" s="1"/>
  <c r="AB75" i="12"/>
  <c r="BU75" i="12" s="1"/>
  <c r="AA75" i="12"/>
  <c r="BT75" i="12" s="1"/>
  <c r="Z75" i="12"/>
  <c r="BS75" i="12" s="1"/>
  <c r="Y75" i="12"/>
  <c r="BR75" i="12" s="1"/>
  <c r="X75" i="12"/>
  <c r="BQ75" i="12" s="1"/>
  <c r="W75" i="12"/>
  <c r="BP75" i="12" s="1"/>
  <c r="V75" i="12"/>
  <c r="BO75" i="12" s="1"/>
  <c r="U75" i="12"/>
  <c r="BN75" i="12" s="1"/>
  <c r="T75" i="12"/>
  <c r="BM75" i="12" s="1"/>
  <c r="S75" i="12"/>
  <c r="BL75" i="12" s="1"/>
  <c r="R75" i="12"/>
  <c r="BK75" i="12" s="1"/>
  <c r="Q75" i="12"/>
  <c r="BJ75" i="12" s="1"/>
  <c r="AB74" i="12"/>
  <c r="BU74" i="12" s="1"/>
  <c r="AA74" i="12"/>
  <c r="BT74" i="12" s="1"/>
  <c r="Z74" i="12"/>
  <c r="BS74" i="12" s="1"/>
  <c r="Y74" i="12"/>
  <c r="BR74" i="12" s="1"/>
  <c r="X74" i="12"/>
  <c r="BQ74" i="12" s="1"/>
  <c r="W74" i="12"/>
  <c r="BP74" i="12" s="1"/>
  <c r="V74" i="12"/>
  <c r="BO74" i="12" s="1"/>
  <c r="U74" i="12"/>
  <c r="BN74" i="12" s="1"/>
  <c r="T74" i="12"/>
  <c r="BM74" i="12" s="1"/>
  <c r="S74" i="12"/>
  <c r="BL74" i="12" s="1"/>
  <c r="R74" i="12"/>
  <c r="BK74" i="12" s="1"/>
  <c r="Q74" i="12"/>
  <c r="BJ74" i="12" s="1"/>
  <c r="AB73" i="12"/>
  <c r="BU73" i="12" s="1"/>
  <c r="AA73" i="12"/>
  <c r="BT73" i="12" s="1"/>
  <c r="Z73" i="12"/>
  <c r="BS73" i="12" s="1"/>
  <c r="Y73" i="12"/>
  <c r="BR73" i="12" s="1"/>
  <c r="X73" i="12"/>
  <c r="BQ73" i="12" s="1"/>
  <c r="W73" i="12"/>
  <c r="BP73" i="12" s="1"/>
  <c r="V73" i="12"/>
  <c r="BO73" i="12" s="1"/>
  <c r="U73" i="12"/>
  <c r="BN73" i="12" s="1"/>
  <c r="T73" i="12"/>
  <c r="BM73" i="12" s="1"/>
  <c r="S73" i="12"/>
  <c r="BL73" i="12" s="1"/>
  <c r="R73" i="12"/>
  <c r="BK73" i="12" s="1"/>
  <c r="Q73" i="12"/>
  <c r="BJ73" i="12" s="1"/>
  <c r="AB72" i="12"/>
  <c r="BU72" i="12" s="1"/>
  <c r="AA72" i="12"/>
  <c r="BT72" i="12" s="1"/>
  <c r="Z72" i="12"/>
  <c r="BS72" i="12" s="1"/>
  <c r="Y72" i="12"/>
  <c r="BR72" i="12" s="1"/>
  <c r="X72" i="12"/>
  <c r="BQ72" i="12" s="1"/>
  <c r="W72" i="12"/>
  <c r="BP72" i="12" s="1"/>
  <c r="V72" i="12"/>
  <c r="BO72" i="12" s="1"/>
  <c r="U72" i="12"/>
  <c r="BN72" i="12" s="1"/>
  <c r="T72" i="12"/>
  <c r="BM72" i="12" s="1"/>
  <c r="S72" i="12"/>
  <c r="BL72" i="12" s="1"/>
  <c r="R72" i="12"/>
  <c r="BK72" i="12" s="1"/>
  <c r="Q72" i="12"/>
  <c r="BJ72" i="12" s="1"/>
  <c r="AB71" i="12"/>
  <c r="BU71" i="12" s="1"/>
  <c r="AA71" i="12"/>
  <c r="BT71" i="12" s="1"/>
  <c r="Z71" i="12"/>
  <c r="BS71" i="12" s="1"/>
  <c r="Y71" i="12"/>
  <c r="BR71" i="12" s="1"/>
  <c r="X71" i="12"/>
  <c r="BQ71" i="12" s="1"/>
  <c r="W71" i="12"/>
  <c r="BP71" i="12" s="1"/>
  <c r="V71" i="12"/>
  <c r="BO71" i="12" s="1"/>
  <c r="U71" i="12"/>
  <c r="BN71" i="12" s="1"/>
  <c r="T71" i="12"/>
  <c r="BM71" i="12" s="1"/>
  <c r="S71" i="12"/>
  <c r="BL71" i="12" s="1"/>
  <c r="R71" i="12"/>
  <c r="BK71" i="12" s="1"/>
  <c r="Q71" i="12"/>
  <c r="BJ71" i="12" s="1"/>
  <c r="AB70" i="12"/>
  <c r="BU70" i="12" s="1"/>
  <c r="AA70" i="12"/>
  <c r="BT70" i="12" s="1"/>
  <c r="Z70" i="12"/>
  <c r="BS70" i="12" s="1"/>
  <c r="Y70" i="12"/>
  <c r="BR70" i="12" s="1"/>
  <c r="X70" i="12"/>
  <c r="BQ70" i="12" s="1"/>
  <c r="W70" i="12"/>
  <c r="BP70" i="12" s="1"/>
  <c r="V70" i="12"/>
  <c r="BO70" i="12" s="1"/>
  <c r="U70" i="12"/>
  <c r="BN70" i="12" s="1"/>
  <c r="T70" i="12"/>
  <c r="BM70" i="12" s="1"/>
  <c r="S70" i="12"/>
  <c r="BL70" i="12" s="1"/>
  <c r="R70" i="12"/>
  <c r="BK70" i="12" s="1"/>
  <c r="Q70" i="12"/>
  <c r="BJ70" i="12" s="1"/>
  <c r="AB69" i="12"/>
  <c r="BU69" i="12" s="1"/>
  <c r="AA69" i="12"/>
  <c r="BT69" i="12" s="1"/>
  <c r="Z69" i="12"/>
  <c r="BS69" i="12" s="1"/>
  <c r="Y69" i="12"/>
  <c r="BR69" i="12" s="1"/>
  <c r="X69" i="12"/>
  <c r="BQ69" i="12" s="1"/>
  <c r="W69" i="12"/>
  <c r="BP69" i="12" s="1"/>
  <c r="V69" i="12"/>
  <c r="BO69" i="12" s="1"/>
  <c r="U69" i="12"/>
  <c r="BN69" i="12" s="1"/>
  <c r="T69" i="12"/>
  <c r="BM69" i="12" s="1"/>
  <c r="S69" i="12"/>
  <c r="BL69" i="12" s="1"/>
  <c r="R69" i="12"/>
  <c r="BK69" i="12" s="1"/>
  <c r="Q69" i="12"/>
  <c r="BJ69" i="12" s="1"/>
  <c r="AB68" i="12"/>
  <c r="BU68" i="12" s="1"/>
  <c r="AA68" i="12"/>
  <c r="BT68" i="12" s="1"/>
  <c r="Z68" i="12"/>
  <c r="BS68" i="12" s="1"/>
  <c r="Y68" i="12"/>
  <c r="BR68" i="12" s="1"/>
  <c r="X68" i="12"/>
  <c r="BQ68" i="12" s="1"/>
  <c r="W68" i="12"/>
  <c r="BP68" i="12" s="1"/>
  <c r="V68" i="12"/>
  <c r="BO68" i="12" s="1"/>
  <c r="U68" i="12"/>
  <c r="BN68" i="12" s="1"/>
  <c r="T68" i="12"/>
  <c r="BM68" i="12" s="1"/>
  <c r="S68" i="12"/>
  <c r="BL68" i="12" s="1"/>
  <c r="R68" i="12"/>
  <c r="BK68" i="12" s="1"/>
  <c r="Q68" i="12"/>
  <c r="BJ68" i="12" s="1"/>
  <c r="AB67" i="12"/>
  <c r="BU67" i="12" s="1"/>
  <c r="AA67" i="12"/>
  <c r="BT67" i="12" s="1"/>
  <c r="Z67" i="12"/>
  <c r="BS67" i="12" s="1"/>
  <c r="Y67" i="12"/>
  <c r="BR67" i="12" s="1"/>
  <c r="X67" i="12"/>
  <c r="BQ67" i="12" s="1"/>
  <c r="W67" i="12"/>
  <c r="BP67" i="12" s="1"/>
  <c r="V67" i="12"/>
  <c r="BO67" i="12" s="1"/>
  <c r="U67" i="12"/>
  <c r="BN67" i="12" s="1"/>
  <c r="T67" i="12"/>
  <c r="BM67" i="12" s="1"/>
  <c r="S67" i="12"/>
  <c r="BL67" i="12" s="1"/>
  <c r="R67" i="12"/>
  <c r="BK67" i="12" s="1"/>
  <c r="Q67" i="12"/>
  <c r="BJ67" i="12" s="1"/>
  <c r="AB66" i="12"/>
  <c r="BU66" i="12" s="1"/>
  <c r="AA66" i="12"/>
  <c r="BT66" i="12" s="1"/>
  <c r="Z66" i="12"/>
  <c r="BS66" i="12" s="1"/>
  <c r="Y66" i="12"/>
  <c r="BR66" i="12" s="1"/>
  <c r="X66" i="12"/>
  <c r="BQ66" i="12" s="1"/>
  <c r="W66" i="12"/>
  <c r="BP66" i="12" s="1"/>
  <c r="V66" i="12"/>
  <c r="BO66" i="12" s="1"/>
  <c r="U66" i="12"/>
  <c r="BN66" i="12" s="1"/>
  <c r="T66" i="12"/>
  <c r="BM66" i="12" s="1"/>
  <c r="S66" i="12"/>
  <c r="BL66" i="12" s="1"/>
  <c r="R66" i="12"/>
  <c r="BK66" i="12" s="1"/>
  <c r="Q66" i="12"/>
  <c r="BJ66" i="12" s="1"/>
  <c r="AB65" i="12"/>
  <c r="BU65" i="12" s="1"/>
  <c r="AA65" i="12"/>
  <c r="BT65" i="12" s="1"/>
  <c r="Z65" i="12"/>
  <c r="BS65" i="12" s="1"/>
  <c r="Y65" i="12"/>
  <c r="BR65" i="12" s="1"/>
  <c r="X65" i="12"/>
  <c r="BQ65" i="12" s="1"/>
  <c r="W65" i="12"/>
  <c r="BP65" i="12" s="1"/>
  <c r="V65" i="12"/>
  <c r="BO65" i="12" s="1"/>
  <c r="U65" i="12"/>
  <c r="BN65" i="12" s="1"/>
  <c r="T65" i="12"/>
  <c r="BM65" i="12" s="1"/>
  <c r="S65" i="12"/>
  <c r="BL65" i="12" s="1"/>
  <c r="R65" i="12"/>
  <c r="BK65" i="12" s="1"/>
  <c r="Q65" i="12"/>
  <c r="BJ65" i="12" s="1"/>
  <c r="AB64" i="12"/>
  <c r="BU64" i="12" s="1"/>
  <c r="AA64" i="12"/>
  <c r="BT64" i="12" s="1"/>
  <c r="Z64" i="12"/>
  <c r="BS64" i="12" s="1"/>
  <c r="Y64" i="12"/>
  <c r="BR64" i="12" s="1"/>
  <c r="X64" i="12"/>
  <c r="BQ64" i="12" s="1"/>
  <c r="W64" i="12"/>
  <c r="BP64" i="12" s="1"/>
  <c r="V64" i="12"/>
  <c r="BO64" i="12" s="1"/>
  <c r="U64" i="12"/>
  <c r="BN64" i="12" s="1"/>
  <c r="T64" i="12"/>
  <c r="BM64" i="12" s="1"/>
  <c r="S64" i="12"/>
  <c r="BL64" i="12" s="1"/>
  <c r="R64" i="12"/>
  <c r="BK64" i="12" s="1"/>
  <c r="Q64" i="12"/>
  <c r="BJ64" i="12" s="1"/>
  <c r="AB63" i="12"/>
  <c r="BU63" i="12" s="1"/>
  <c r="AA63" i="12"/>
  <c r="BT63" i="12" s="1"/>
  <c r="Z63" i="12"/>
  <c r="BS63" i="12" s="1"/>
  <c r="Y63" i="12"/>
  <c r="BR63" i="12" s="1"/>
  <c r="X63" i="12"/>
  <c r="BQ63" i="12" s="1"/>
  <c r="W63" i="12"/>
  <c r="BP63" i="12" s="1"/>
  <c r="V63" i="12"/>
  <c r="BO63" i="12" s="1"/>
  <c r="U63" i="12"/>
  <c r="BN63" i="12" s="1"/>
  <c r="T63" i="12"/>
  <c r="BM63" i="12" s="1"/>
  <c r="S63" i="12"/>
  <c r="BL63" i="12" s="1"/>
  <c r="R63" i="12"/>
  <c r="BK63" i="12" s="1"/>
  <c r="Q63" i="12"/>
  <c r="BJ63" i="12" s="1"/>
  <c r="AB62" i="12"/>
  <c r="BU62" i="12" s="1"/>
  <c r="AA62" i="12"/>
  <c r="BT62" i="12" s="1"/>
  <c r="Z62" i="12"/>
  <c r="BS62" i="12" s="1"/>
  <c r="Y62" i="12"/>
  <c r="BR62" i="12" s="1"/>
  <c r="X62" i="12"/>
  <c r="BQ62" i="12" s="1"/>
  <c r="W62" i="12"/>
  <c r="BP62" i="12" s="1"/>
  <c r="V62" i="12"/>
  <c r="BO62" i="12" s="1"/>
  <c r="U62" i="12"/>
  <c r="BN62" i="12" s="1"/>
  <c r="T62" i="12"/>
  <c r="BM62" i="12" s="1"/>
  <c r="S62" i="12"/>
  <c r="BL62" i="12" s="1"/>
  <c r="R62" i="12"/>
  <c r="BK62" i="12" s="1"/>
  <c r="Q62" i="12"/>
  <c r="BJ62" i="12" s="1"/>
  <c r="AB61" i="12"/>
  <c r="BU61" i="12" s="1"/>
  <c r="AA61" i="12"/>
  <c r="BT61" i="12" s="1"/>
  <c r="Z61" i="12"/>
  <c r="BS61" i="12" s="1"/>
  <c r="Y61" i="12"/>
  <c r="BR61" i="12" s="1"/>
  <c r="X61" i="12"/>
  <c r="BQ61" i="12" s="1"/>
  <c r="W61" i="12"/>
  <c r="BP61" i="12" s="1"/>
  <c r="V61" i="12"/>
  <c r="BO61" i="12" s="1"/>
  <c r="U61" i="12"/>
  <c r="BN61" i="12" s="1"/>
  <c r="T61" i="12"/>
  <c r="BM61" i="12" s="1"/>
  <c r="S61" i="12"/>
  <c r="BL61" i="12" s="1"/>
  <c r="R61" i="12"/>
  <c r="BK61" i="12" s="1"/>
  <c r="Q61" i="12"/>
  <c r="BJ61" i="12" s="1"/>
  <c r="AB60" i="12"/>
  <c r="BU60" i="12" s="1"/>
  <c r="AA60" i="12"/>
  <c r="BT60" i="12" s="1"/>
  <c r="Z60" i="12"/>
  <c r="BS60" i="12" s="1"/>
  <c r="Y60" i="12"/>
  <c r="BR60" i="12" s="1"/>
  <c r="X60" i="12"/>
  <c r="BQ60" i="12" s="1"/>
  <c r="W60" i="12"/>
  <c r="BP60" i="12" s="1"/>
  <c r="V60" i="12"/>
  <c r="BO60" i="12" s="1"/>
  <c r="U60" i="12"/>
  <c r="BN60" i="12" s="1"/>
  <c r="T60" i="12"/>
  <c r="BM60" i="12" s="1"/>
  <c r="S60" i="12"/>
  <c r="BL60" i="12" s="1"/>
  <c r="R60" i="12"/>
  <c r="BK60" i="12" s="1"/>
  <c r="Q60" i="12"/>
  <c r="BJ60" i="12" s="1"/>
  <c r="AB59" i="12"/>
  <c r="BU59" i="12" s="1"/>
  <c r="AA59" i="12"/>
  <c r="BT59" i="12" s="1"/>
  <c r="Z59" i="12"/>
  <c r="BS59" i="12" s="1"/>
  <c r="Y59" i="12"/>
  <c r="BR59" i="12" s="1"/>
  <c r="X59" i="12"/>
  <c r="BQ59" i="12" s="1"/>
  <c r="W59" i="12"/>
  <c r="BP59" i="12" s="1"/>
  <c r="V59" i="12"/>
  <c r="BO59" i="12" s="1"/>
  <c r="U59" i="12"/>
  <c r="BN59" i="12" s="1"/>
  <c r="T59" i="12"/>
  <c r="BM59" i="12" s="1"/>
  <c r="S59" i="12"/>
  <c r="BL59" i="12" s="1"/>
  <c r="R59" i="12"/>
  <c r="BK59" i="12" s="1"/>
  <c r="Q59" i="12"/>
  <c r="BJ59" i="12" s="1"/>
  <c r="AB58" i="12"/>
  <c r="BU58" i="12" s="1"/>
  <c r="AA58" i="12"/>
  <c r="BT58" i="12" s="1"/>
  <c r="Z58" i="12"/>
  <c r="BS58" i="12" s="1"/>
  <c r="Y58" i="12"/>
  <c r="BR58" i="12" s="1"/>
  <c r="X58" i="12"/>
  <c r="BQ58" i="12" s="1"/>
  <c r="W58" i="12"/>
  <c r="BP58" i="12" s="1"/>
  <c r="V58" i="12"/>
  <c r="BO58" i="12" s="1"/>
  <c r="U58" i="12"/>
  <c r="BN58" i="12" s="1"/>
  <c r="T58" i="12"/>
  <c r="BM58" i="12" s="1"/>
  <c r="S58" i="12"/>
  <c r="BL58" i="12" s="1"/>
  <c r="R58" i="12"/>
  <c r="BK58" i="12" s="1"/>
  <c r="Q58" i="12"/>
  <c r="BJ58" i="12" s="1"/>
  <c r="AB57" i="12"/>
  <c r="BU57" i="12" s="1"/>
  <c r="AA57" i="12"/>
  <c r="BT57" i="12" s="1"/>
  <c r="Z57" i="12"/>
  <c r="BS57" i="12" s="1"/>
  <c r="Y57" i="12"/>
  <c r="BR57" i="12" s="1"/>
  <c r="X57" i="12"/>
  <c r="BQ57" i="12" s="1"/>
  <c r="W57" i="12"/>
  <c r="BP57" i="12" s="1"/>
  <c r="V57" i="12"/>
  <c r="BO57" i="12" s="1"/>
  <c r="U57" i="12"/>
  <c r="BN57" i="12" s="1"/>
  <c r="T57" i="12"/>
  <c r="BM57" i="12" s="1"/>
  <c r="S57" i="12"/>
  <c r="BL57" i="12" s="1"/>
  <c r="R57" i="12"/>
  <c r="BK57" i="12" s="1"/>
  <c r="Q57" i="12"/>
  <c r="BJ57" i="12" s="1"/>
  <c r="CO91" i="12" l="1"/>
  <c r="BV70" i="12"/>
  <c r="BV71" i="12"/>
  <c r="CP71" i="12" s="1"/>
  <c r="BV72" i="12"/>
  <c r="BV73" i="12"/>
  <c r="BV74" i="12"/>
  <c r="CP74" i="12" s="1"/>
  <c r="BV75" i="12"/>
  <c r="CP75" i="12" s="1"/>
  <c r="BV76" i="12"/>
  <c r="CP76" i="12" s="1"/>
  <c r="BV77" i="12"/>
  <c r="BV78" i="12"/>
  <c r="BV79" i="12"/>
  <c r="BV80" i="12"/>
  <c r="CP80" i="12" s="1"/>
  <c r="BV81" i="12"/>
  <c r="CP81" i="12" s="1"/>
  <c r="BV82" i="12"/>
  <c r="CP82" i="12" s="1"/>
  <c r="BV83" i="12"/>
  <c r="BV85" i="12"/>
  <c r="CP85" i="12" s="1"/>
  <c r="BV86" i="12"/>
  <c r="CL57" i="12"/>
  <c r="CL58" i="12"/>
  <c r="CL59" i="12"/>
  <c r="CL60" i="12"/>
  <c r="CL61" i="12"/>
  <c r="CL62" i="12"/>
  <c r="CL63" i="12"/>
  <c r="CO63" i="12" s="1"/>
  <c r="CL64" i="12"/>
  <c r="CL65" i="12"/>
  <c r="CL66" i="12"/>
  <c r="CL67" i="12"/>
  <c r="CL68" i="12"/>
  <c r="CL69" i="12"/>
  <c r="CL70" i="12"/>
  <c r="CL71" i="12"/>
  <c r="CO71" i="12" s="1"/>
  <c r="CL72" i="12"/>
  <c r="CL73" i="12"/>
  <c r="CL74" i="12"/>
  <c r="CL75" i="12"/>
  <c r="CL76" i="12"/>
  <c r="CL77" i="12"/>
  <c r="CO77" i="12" s="1"/>
  <c r="CL78" i="12"/>
  <c r="CL79" i="12"/>
  <c r="CO79" i="12" s="1"/>
  <c r="CL80" i="12"/>
  <c r="CL81" i="12"/>
  <c r="CL82" i="12"/>
  <c r="CL83" i="12"/>
  <c r="CO83" i="12" s="1"/>
  <c r="CL84" i="12"/>
  <c r="BV57" i="12"/>
  <c r="CP57" i="12" s="1"/>
  <c r="BV60" i="12"/>
  <c r="BV62" i="12"/>
  <c r="CP62" i="12" s="1"/>
  <c r="BV64" i="12"/>
  <c r="BV63" i="12"/>
  <c r="CP63" i="12" s="1"/>
  <c r="BV66" i="12"/>
  <c r="CP66" i="12" s="1"/>
  <c r="CO66" i="12"/>
  <c r="CO78" i="12"/>
  <c r="CO80" i="12"/>
  <c r="CL85" i="12"/>
  <c r="CL86" i="12"/>
  <c r="BV59" i="12"/>
  <c r="CO59" i="12" s="1"/>
  <c r="BV61" i="12"/>
  <c r="CP61" i="12" s="1"/>
  <c r="BV65" i="12"/>
  <c r="CO65" i="12" s="1"/>
  <c r="BV69" i="12"/>
  <c r="BV84" i="12"/>
  <c r="BV58" i="12"/>
  <c r="CP58" i="12" s="1"/>
  <c r="BV67" i="12"/>
  <c r="CP67" i="12" s="1"/>
  <c r="BV68" i="12"/>
  <c r="CO68" i="12" s="1"/>
  <c r="CP72" i="12"/>
  <c r="CP73" i="12"/>
  <c r="CP77" i="12"/>
  <c r="CP70" i="12"/>
  <c r="CP78" i="12"/>
  <c r="CP86" i="12"/>
  <c r="CP79" i="12"/>
  <c r="CP83" i="12"/>
  <c r="CN55" i="12"/>
  <c r="CN54" i="12"/>
  <c r="CN53" i="12"/>
  <c r="CN52" i="12"/>
  <c r="CN51" i="12"/>
  <c r="CN50" i="12"/>
  <c r="CN49" i="12"/>
  <c r="CN48" i="12"/>
  <c r="CN47" i="12"/>
  <c r="CN46" i="12"/>
  <c r="CN45" i="12"/>
  <c r="CN44" i="12"/>
  <c r="CN43" i="12"/>
  <c r="CN42" i="12"/>
  <c r="CN41" i="12"/>
  <c r="CN40" i="12"/>
  <c r="CN39" i="12"/>
  <c r="CN38" i="12"/>
  <c r="CN37" i="12"/>
  <c r="CN36" i="12"/>
  <c r="CN35" i="12"/>
  <c r="CN34" i="12"/>
  <c r="CN33" i="12"/>
  <c r="CN32" i="12"/>
  <c r="CN31" i="12"/>
  <c r="CN30" i="12"/>
  <c r="CN29" i="12"/>
  <c r="CN28" i="12"/>
  <c r="CN27" i="12"/>
  <c r="CN26" i="12"/>
  <c r="CN25" i="12"/>
  <c r="CN24" i="12"/>
  <c r="CN23" i="12"/>
  <c r="CN22" i="12"/>
  <c r="CN21" i="12"/>
  <c r="CN20" i="12"/>
  <c r="CN19" i="12"/>
  <c r="CN18" i="12"/>
  <c r="CN17" i="12"/>
  <c r="CN16" i="12"/>
  <c r="CN15" i="12"/>
  <c r="CN14" i="12"/>
  <c r="CN13" i="12"/>
  <c r="CN12" i="12"/>
  <c r="CN11" i="12"/>
  <c r="CN10" i="12"/>
  <c r="CN9" i="12"/>
  <c r="CN8" i="12"/>
  <c r="CN7" i="12"/>
  <c r="CN6" i="12"/>
  <c r="BX55" i="12"/>
  <c r="BX54" i="12"/>
  <c r="BX53" i="12"/>
  <c r="BX52" i="12"/>
  <c r="BX51" i="12"/>
  <c r="BX50" i="12"/>
  <c r="BX49" i="12"/>
  <c r="BX48" i="12"/>
  <c r="BX47" i="12"/>
  <c r="BX46" i="12"/>
  <c r="BX45" i="12"/>
  <c r="BX44" i="12"/>
  <c r="BX43" i="12"/>
  <c r="BX42" i="12"/>
  <c r="BX41" i="12"/>
  <c r="BX40" i="12"/>
  <c r="BX39" i="12"/>
  <c r="BX38" i="12"/>
  <c r="BX37" i="12"/>
  <c r="BX36" i="12"/>
  <c r="BX35" i="12"/>
  <c r="BX34" i="12"/>
  <c r="BX33" i="12"/>
  <c r="BX32" i="12"/>
  <c r="BX31" i="12"/>
  <c r="BX30" i="12"/>
  <c r="BX29" i="12"/>
  <c r="BX28" i="12"/>
  <c r="BX27" i="12"/>
  <c r="BX26" i="12"/>
  <c r="BX25" i="12"/>
  <c r="BX24" i="12"/>
  <c r="BX23" i="12"/>
  <c r="BX22" i="12"/>
  <c r="BX21" i="12"/>
  <c r="BX20" i="12"/>
  <c r="BX19" i="12"/>
  <c r="BX18" i="12"/>
  <c r="BX17" i="12"/>
  <c r="BX16" i="12"/>
  <c r="BX15" i="12"/>
  <c r="BX14" i="12"/>
  <c r="BX13" i="12"/>
  <c r="BX12" i="12"/>
  <c r="BX11" i="12"/>
  <c r="BX10" i="12"/>
  <c r="BX9" i="12"/>
  <c r="BX8" i="12"/>
  <c r="BX7" i="12"/>
  <c r="BX6" i="12"/>
  <c r="BB55" i="12"/>
  <c r="CK55" i="12" s="1"/>
  <c r="BA55" i="12"/>
  <c r="CJ55" i="12" s="1"/>
  <c r="AZ55" i="12"/>
  <c r="CI55" i="12" s="1"/>
  <c r="AY55" i="12"/>
  <c r="CH55" i="12" s="1"/>
  <c r="AX55" i="12"/>
  <c r="CG55" i="12" s="1"/>
  <c r="AW55" i="12"/>
  <c r="CF55" i="12" s="1"/>
  <c r="AV55" i="12"/>
  <c r="CE55" i="12" s="1"/>
  <c r="AU55" i="12"/>
  <c r="CD55" i="12" s="1"/>
  <c r="AT55" i="12"/>
  <c r="CC55" i="12" s="1"/>
  <c r="AS55" i="12"/>
  <c r="CB55" i="12" s="1"/>
  <c r="AR55" i="12"/>
  <c r="CA55" i="12" s="1"/>
  <c r="AQ55" i="12"/>
  <c r="BZ55" i="12" s="1"/>
  <c r="BB54" i="12"/>
  <c r="CK54" i="12" s="1"/>
  <c r="BA54" i="12"/>
  <c r="CJ54" i="12" s="1"/>
  <c r="AZ54" i="12"/>
  <c r="CI54" i="12" s="1"/>
  <c r="AY54" i="12"/>
  <c r="CH54" i="12" s="1"/>
  <c r="AX54" i="12"/>
  <c r="CG54" i="12" s="1"/>
  <c r="AW54" i="12"/>
  <c r="CF54" i="12" s="1"/>
  <c r="AV54" i="12"/>
  <c r="CE54" i="12" s="1"/>
  <c r="AU54" i="12"/>
  <c r="CD54" i="12" s="1"/>
  <c r="AT54" i="12"/>
  <c r="CC54" i="12" s="1"/>
  <c r="AS54" i="12"/>
  <c r="CB54" i="12" s="1"/>
  <c r="AR54" i="12"/>
  <c r="CA54" i="12" s="1"/>
  <c r="AQ54" i="12"/>
  <c r="BZ54" i="12" s="1"/>
  <c r="BB53" i="12"/>
  <c r="CK53" i="12" s="1"/>
  <c r="BA53" i="12"/>
  <c r="CJ53" i="12" s="1"/>
  <c r="AZ53" i="12"/>
  <c r="CI53" i="12" s="1"/>
  <c r="AY53" i="12"/>
  <c r="CH53" i="12" s="1"/>
  <c r="AX53" i="12"/>
  <c r="CG53" i="12" s="1"/>
  <c r="AW53" i="12"/>
  <c r="CF53" i="12" s="1"/>
  <c r="AV53" i="12"/>
  <c r="CE53" i="12" s="1"/>
  <c r="AU53" i="12"/>
  <c r="CD53" i="12" s="1"/>
  <c r="AT53" i="12"/>
  <c r="CC53" i="12" s="1"/>
  <c r="AS53" i="12"/>
  <c r="CB53" i="12" s="1"/>
  <c r="AR53" i="12"/>
  <c r="CA53" i="12" s="1"/>
  <c r="AQ53" i="12"/>
  <c r="BZ53" i="12" s="1"/>
  <c r="BB52" i="12"/>
  <c r="CK52" i="12" s="1"/>
  <c r="BA52" i="12"/>
  <c r="CJ52" i="12" s="1"/>
  <c r="AZ52" i="12"/>
  <c r="CI52" i="12" s="1"/>
  <c r="AY52" i="12"/>
  <c r="CH52" i="12" s="1"/>
  <c r="AX52" i="12"/>
  <c r="CG52" i="12" s="1"/>
  <c r="AW52" i="12"/>
  <c r="CF52" i="12" s="1"/>
  <c r="AV52" i="12"/>
  <c r="CE52" i="12" s="1"/>
  <c r="AU52" i="12"/>
  <c r="CD52" i="12" s="1"/>
  <c r="AT52" i="12"/>
  <c r="CC52" i="12" s="1"/>
  <c r="AS52" i="12"/>
  <c r="CB52" i="12" s="1"/>
  <c r="AR52" i="12"/>
  <c r="CA52" i="12" s="1"/>
  <c r="AQ52" i="12"/>
  <c r="BZ52" i="12" s="1"/>
  <c r="BB51" i="12"/>
  <c r="CK51" i="12" s="1"/>
  <c r="BA51" i="12"/>
  <c r="CJ51" i="12" s="1"/>
  <c r="AZ51" i="12"/>
  <c r="CI51" i="12" s="1"/>
  <c r="AY51" i="12"/>
  <c r="CH51" i="12" s="1"/>
  <c r="AX51" i="12"/>
  <c r="CG51" i="12" s="1"/>
  <c r="AW51" i="12"/>
  <c r="CF51" i="12" s="1"/>
  <c r="AV51" i="12"/>
  <c r="CE51" i="12" s="1"/>
  <c r="AU51" i="12"/>
  <c r="CD51" i="12" s="1"/>
  <c r="AT51" i="12"/>
  <c r="CC51" i="12" s="1"/>
  <c r="AS51" i="12"/>
  <c r="CB51" i="12" s="1"/>
  <c r="AR51" i="12"/>
  <c r="CA51" i="12" s="1"/>
  <c r="AQ51" i="12"/>
  <c r="BZ51" i="12" s="1"/>
  <c r="BB50" i="12"/>
  <c r="CK50" i="12" s="1"/>
  <c r="BA50" i="12"/>
  <c r="CJ50" i="12" s="1"/>
  <c r="AZ50" i="12"/>
  <c r="CI50" i="12" s="1"/>
  <c r="AY50" i="12"/>
  <c r="CH50" i="12" s="1"/>
  <c r="AX50" i="12"/>
  <c r="CG50" i="12" s="1"/>
  <c r="AW50" i="12"/>
  <c r="CF50" i="12" s="1"/>
  <c r="AV50" i="12"/>
  <c r="CE50" i="12" s="1"/>
  <c r="AU50" i="12"/>
  <c r="CD50" i="12" s="1"/>
  <c r="AT50" i="12"/>
  <c r="CC50" i="12" s="1"/>
  <c r="AS50" i="12"/>
  <c r="CB50" i="12" s="1"/>
  <c r="AR50" i="12"/>
  <c r="CA50" i="12" s="1"/>
  <c r="AQ50" i="12"/>
  <c r="BZ50" i="12" s="1"/>
  <c r="BB49" i="12"/>
  <c r="CK49" i="12" s="1"/>
  <c r="BA49" i="12"/>
  <c r="CJ49" i="12" s="1"/>
  <c r="AZ49" i="12"/>
  <c r="CI49" i="12" s="1"/>
  <c r="AY49" i="12"/>
  <c r="CH49" i="12" s="1"/>
  <c r="AX49" i="12"/>
  <c r="CG49" i="12" s="1"/>
  <c r="AW49" i="12"/>
  <c r="CF49" i="12" s="1"/>
  <c r="AV49" i="12"/>
  <c r="CE49" i="12" s="1"/>
  <c r="AU49" i="12"/>
  <c r="CD49" i="12" s="1"/>
  <c r="AT49" i="12"/>
  <c r="CC49" i="12" s="1"/>
  <c r="AS49" i="12"/>
  <c r="CB49" i="12" s="1"/>
  <c r="AR49" i="12"/>
  <c r="CA49" i="12" s="1"/>
  <c r="AQ49" i="12"/>
  <c r="BZ49" i="12" s="1"/>
  <c r="BB48" i="12"/>
  <c r="CK48" i="12" s="1"/>
  <c r="BA48" i="12"/>
  <c r="CJ48" i="12" s="1"/>
  <c r="AZ48" i="12"/>
  <c r="CI48" i="12" s="1"/>
  <c r="AY48" i="12"/>
  <c r="CH48" i="12" s="1"/>
  <c r="AX48" i="12"/>
  <c r="CG48" i="12" s="1"/>
  <c r="AW48" i="12"/>
  <c r="CF48" i="12" s="1"/>
  <c r="AV48" i="12"/>
  <c r="CE48" i="12" s="1"/>
  <c r="AU48" i="12"/>
  <c r="CD48" i="12" s="1"/>
  <c r="AT48" i="12"/>
  <c r="CC48" i="12" s="1"/>
  <c r="AS48" i="12"/>
  <c r="CB48" i="12" s="1"/>
  <c r="AR48" i="12"/>
  <c r="CA48" i="12" s="1"/>
  <c r="AQ48" i="12"/>
  <c r="BZ48" i="12" s="1"/>
  <c r="BB47" i="12"/>
  <c r="CK47" i="12" s="1"/>
  <c r="BA47" i="12"/>
  <c r="CJ47" i="12" s="1"/>
  <c r="AZ47" i="12"/>
  <c r="CI47" i="12" s="1"/>
  <c r="AY47" i="12"/>
  <c r="CH47" i="12" s="1"/>
  <c r="AX47" i="12"/>
  <c r="CG47" i="12" s="1"/>
  <c r="AW47" i="12"/>
  <c r="CF47" i="12" s="1"/>
  <c r="AV47" i="12"/>
  <c r="CE47" i="12" s="1"/>
  <c r="AU47" i="12"/>
  <c r="CD47" i="12" s="1"/>
  <c r="AT47" i="12"/>
  <c r="CC47" i="12" s="1"/>
  <c r="AS47" i="12"/>
  <c r="CB47" i="12" s="1"/>
  <c r="AR47" i="12"/>
  <c r="CA47" i="12" s="1"/>
  <c r="AQ47" i="12"/>
  <c r="BZ47" i="12" s="1"/>
  <c r="BB46" i="12"/>
  <c r="CK46" i="12" s="1"/>
  <c r="BA46" i="12"/>
  <c r="CJ46" i="12" s="1"/>
  <c r="AZ46" i="12"/>
  <c r="CI46" i="12" s="1"/>
  <c r="AY46" i="12"/>
  <c r="CH46" i="12" s="1"/>
  <c r="AX46" i="12"/>
  <c r="CG46" i="12" s="1"/>
  <c r="AW46" i="12"/>
  <c r="CF46" i="12" s="1"/>
  <c r="AV46" i="12"/>
  <c r="CE46" i="12" s="1"/>
  <c r="AU46" i="12"/>
  <c r="CD46" i="12" s="1"/>
  <c r="AT46" i="12"/>
  <c r="CC46" i="12" s="1"/>
  <c r="AS46" i="12"/>
  <c r="CB46" i="12" s="1"/>
  <c r="AR46" i="12"/>
  <c r="CA46" i="12" s="1"/>
  <c r="AQ46" i="12"/>
  <c r="BZ46" i="12" s="1"/>
  <c r="BB45" i="12"/>
  <c r="CK45" i="12" s="1"/>
  <c r="BA45" i="12"/>
  <c r="CJ45" i="12" s="1"/>
  <c r="AZ45" i="12"/>
  <c r="CI45" i="12" s="1"/>
  <c r="AY45" i="12"/>
  <c r="CH45" i="12" s="1"/>
  <c r="AX45" i="12"/>
  <c r="CG45" i="12" s="1"/>
  <c r="AW45" i="12"/>
  <c r="CF45" i="12" s="1"/>
  <c r="AV45" i="12"/>
  <c r="CE45" i="12" s="1"/>
  <c r="AU45" i="12"/>
  <c r="CD45" i="12" s="1"/>
  <c r="AT45" i="12"/>
  <c r="CC45" i="12" s="1"/>
  <c r="AS45" i="12"/>
  <c r="CB45" i="12" s="1"/>
  <c r="AR45" i="12"/>
  <c r="CA45" i="12" s="1"/>
  <c r="AQ45" i="12"/>
  <c r="BZ45" i="12" s="1"/>
  <c r="BB44" i="12"/>
  <c r="CK44" i="12" s="1"/>
  <c r="BA44" i="12"/>
  <c r="CJ44" i="12" s="1"/>
  <c r="AZ44" i="12"/>
  <c r="CI44" i="12" s="1"/>
  <c r="AY44" i="12"/>
  <c r="CH44" i="12" s="1"/>
  <c r="AX44" i="12"/>
  <c r="CG44" i="12" s="1"/>
  <c r="AW44" i="12"/>
  <c r="CF44" i="12" s="1"/>
  <c r="AV44" i="12"/>
  <c r="CE44" i="12" s="1"/>
  <c r="AU44" i="12"/>
  <c r="CD44" i="12" s="1"/>
  <c r="AT44" i="12"/>
  <c r="CC44" i="12" s="1"/>
  <c r="AS44" i="12"/>
  <c r="CB44" i="12" s="1"/>
  <c r="AR44" i="12"/>
  <c r="CA44" i="12" s="1"/>
  <c r="AQ44" i="12"/>
  <c r="BZ44" i="12" s="1"/>
  <c r="BB43" i="12"/>
  <c r="CK43" i="12" s="1"/>
  <c r="BA43" i="12"/>
  <c r="CJ43" i="12" s="1"/>
  <c r="AZ43" i="12"/>
  <c r="CI43" i="12" s="1"/>
  <c r="AY43" i="12"/>
  <c r="CH43" i="12" s="1"/>
  <c r="AX43" i="12"/>
  <c r="CG43" i="12" s="1"/>
  <c r="AW43" i="12"/>
  <c r="CF43" i="12" s="1"/>
  <c r="AV43" i="12"/>
  <c r="CE43" i="12" s="1"/>
  <c r="AU43" i="12"/>
  <c r="CD43" i="12" s="1"/>
  <c r="AT43" i="12"/>
  <c r="CC43" i="12" s="1"/>
  <c r="AS43" i="12"/>
  <c r="CB43" i="12" s="1"/>
  <c r="AR43" i="12"/>
  <c r="CA43" i="12" s="1"/>
  <c r="AQ43" i="12"/>
  <c r="BZ43" i="12" s="1"/>
  <c r="BB42" i="12"/>
  <c r="CK42" i="12" s="1"/>
  <c r="BA42" i="12"/>
  <c r="CJ42" i="12" s="1"/>
  <c r="AZ42" i="12"/>
  <c r="CI42" i="12" s="1"/>
  <c r="AY42" i="12"/>
  <c r="CH42" i="12" s="1"/>
  <c r="AX42" i="12"/>
  <c r="CG42" i="12" s="1"/>
  <c r="AW42" i="12"/>
  <c r="CF42" i="12" s="1"/>
  <c r="AV42" i="12"/>
  <c r="CE42" i="12" s="1"/>
  <c r="AU42" i="12"/>
  <c r="CD42" i="12" s="1"/>
  <c r="AT42" i="12"/>
  <c r="CC42" i="12" s="1"/>
  <c r="AS42" i="12"/>
  <c r="CB42" i="12" s="1"/>
  <c r="AR42" i="12"/>
  <c r="CA42" i="12" s="1"/>
  <c r="AQ42" i="12"/>
  <c r="BZ42" i="12" s="1"/>
  <c r="BB41" i="12"/>
  <c r="CK41" i="12" s="1"/>
  <c r="BA41" i="12"/>
  <c r="CJ41" i="12" s="1"/>
  <c r="AZ41" i="12"/>
  <c r="CI41" i="12" s="1"/>
  <c r="AY41" i="12"/>
  <c r="CH41" i="12" s="1"/>
  <c r="AX41" i="12"/>
  <c r="CG41" i="12" s="1"/>
  <c r="AW41" i="12"/>
  <c r="CF41" i="12" s="1"/>
  <c r="AV41" i="12"/>
  <c r="CE41" i="12" s="1"/>
  <c r="AU41" i="12"/>
  <c r="CD41" i="12" s="1"/>
  <c r="AT41" i="12"/>
  <c r="CC41" i="12" s="1"/>
  <c r="AS41" i="12"/>
  <c r="CB41" i="12" s="1"/>
  <c r="AR41" i="12"/>
  <c r="CA41" i="12" s="1"/>
  <c r="AQ41" i="12"/>
  <c r="BZ41" i="12" s="1"/>
  <c r="BB40" i="12"/>
  <c r="CK40" i="12" s="1"/>
  <c r="BA40" i="12"/>
  <c r="CJ40" i="12" s="1"/>
  <c r="AZ40" i="12"/>
  <c r="CI40" i="12" s="1"/>
  <c r="AY40" i="12"/>
  <c r="CH40" i="12" s="1"/>
  <c r="AX40" i="12"/>
  <c r="CG40" i="12" s="1"/>
  <c r="AW40" i="12"/>
  <c r="CF40" i="12" s="1"/>
  <c r="AV40" i="12"/>
  <c r="CE40" i="12" s="1"/>
  <c r="AU40" i="12"/>
  <c r="CD40" i="12" s="1"/>
  <c r="AT40" i="12"/>
  <c r="CC40" i="12" s="1"/>
  <c r="AS40" i="12"/>
  <c r="CB40" i="12" s="1"/>
  <c r="AR40" i="12"/>
  <c r="CA40" i="12" s="1"/>
  <c r="AQ40" i="12"/>
  <c r="BZ40" i="12" s="1"/>
  <c r="BB39" i="12"/>
  <c r="CK39" i="12" s="1"/>
  <c r="BA39" i="12"/>
  <c r="CJ39" i="12" s="1"/>
  <c r="AZ39" i="12"/>
  <c r="CI39" i="12" s="1"/>
  <c r="AY39" i="12"/>
  <c r="CH39" i="12" s="1"/>
  <c r="AX39" i="12"/>
  <c r="CG39" i="12" s="1"/>
  <c r="AW39" i="12"/>
  <c r="CF39" i="12" s="1"/>
  <c r="AV39" i="12"/>
  <c r="CE39" i="12" s="1"/>
  <c r="AU39" i="12"/>
  <c r="CD39" i="12" s="1"/>
  <c r="AT39" i="12"/>
  <c r="CC39" i="12" s="1"/>
  <c r="AS39" i="12"/>
  <c r="CB39" i="12" s="1"/>
  <c r="AR39" i="12"/>
  <c r="CA39" i="12" s="1"/>
  <c r="AQ39" i="12"/>
  <c r="BZ39" i="12" s="1"/>
  <c r="BB38" i="12"/>
  <c r="CK38" i="12" s="1"/>
  <c r="BA38" i="12"/>
  <c r="CJ38" i="12" s="1"/>
  <c r="AZ38" i="12"/>
  <c r="CI38" i="12" s="1"/>
  <c r="AY38" i="12"/>
  <c r="CH38" i="12" s="1"/>
  <c r="AX38" i="12"/>
  <c r="CG38" i="12" s="1"/>
  <c r="AW38" i="12"/>
  <c r="CF38" i="12" s="1"/>
  <c r="AV38" i="12"/>
  <c r="CE38" i="12" s="1"/>
  <c r="AU38" i="12"/>
  <c r="CD38" i="12" s="1"/>
  <c r="AT38" i="12"/>
  <c r="CC38" i="12" s="1"/>
  <c r="AS38" i="12"/>
  <c r="CB38" i="12" s="1"/>
  <c r="AR38" i="12"/>
  <c r="CA38" i="12" s="1"/>
  <c r="AQ38" i="12"/>
  <c r="BZ38" i="12" s="1"/>
  <c r="BB37" i="12"/>
  <c r="CK37" i="12" s="1"/>
  <c r="BA37" i="12"/>
  <c r="CJ37" i="12" s="1"/>
  <c r="AZ37" i="12"/>
  <c r="CI37" i="12" s="1"/>
  <c r="AY37" i="12"/>
  <c r="CH37" i="12" s="1"/>
  <c r="AX37" i="12"/>
  <c r="CG37" i="12" s="1"/>
  <c r="AW37" i="12"/>
  <c r="CF37" i="12" s="1"/>
  <c r="AV37" i="12"/>
  <c r="CE37" i="12" s="1"/>
  <c r="AU37" i="12"/>
  <c r="CD37" i="12" s="1"/>
  <c r="AT37" i="12"/>
  <c r="CC37" i="12" s="1"/>
  <c r="AS37" i="12"/>
  <c r="CB37" i="12" s="1"/>
  <c r="AR37" i="12"/>
  <c r="CA37" i="12" s="1"/>
  <c r="AQ37" i="12"/>
  <c r="BZ37" i="12" s="1"/>
  <c r="BB36" i="12"/>
  <c r="CK36" i="12" s="1"/>
  <c r="BA36" i="12"/>
  <c r="CJ36" i="12" s="1"/>
  <c r="AZ36" i="12"/>
  <c r="CI36" i="12" s="1"/>
  <c r="AY36" i="12"/>
  <c r="CH36" i="12" s="1"/>
  <c r="AX36" i="12"/>
  <c r="CG36" i="12" s="1"/>
  <c r="AW36" i="12"/>
  <c r="CF36" i="12" s="1"/>
  <c r="AV36" i="12"/>
  <c r="CE36" i="12" s="1"/>
  <c r="AU36" i="12"/>
  <c r="CD36" i="12" s="1"/>
  <c r="AT36" i="12"/>
  <c r="CC36" i="12" s="1"/>
  <c r="AS36" i="12"/>
  <c r="CB36" i="12" s="1"/>
  <c r="AR36" i="12"/>
  <c r="CA36" i="12" s="1"/>
  <c r="AQ36" i="12"/>
  <c r="BZ36" i="12" s="1"/>
  <c r="BB35" i="12"/>
  <c r="CK35" i="12" s="1"/>
  <c r="BA35" i="12"/>
  <c r="CJ35" i="12" s="1"/>
  <c r="AZ35" i="12"/>
  <c r="CI35" i="12" s="1"/>
  <c r="AY35" i="12"/>
  <c r="CH35" i="12" s="1"/>
  <c r="AX35" i="12"/>
  <c r="CG35" i="12" s="1"/>
  <c r="AW35" i="12"/>
  <c r="CF35" i="12" s="1"/>
  <c r="AV35" i="12"/>
  <c r="CE35" i="12" s="1"/>
  <c r="AU35" i="12"/>
  <c r="CD35" i="12" s="1"/>
  <c r="AT35" i="12"/>
  <c r="CC35" i="12" s="1"/>
  <c r="AS35" i="12"/>
  <c r="CB35" i="12" s="1"/>
  <c r="AR35" i="12"/>
  <c r="CA35" i="12" s="1"/>
  <c r="AQ35" i="12"/>
  <c r="BZ35" i="12" s="1"/>
  <c r="BB34" i="12"/>
  <c r="CK34" i="12" s="1"/>
  <c r="BA34" i="12"/>
  <c r="CJ34" i="12" s="1"/>
  <c r="AZ34" i="12"/>
  <c r="CI34" i="12" s="1"/>
  <c r="AY34" i="12"/>
  <c r="CH34" i="12" s="1"/>
  <c r="AX34" i="12"/>
  <c r="CG34" i="12" s="1"/>
  <c r="AW34" i="12"/>
  <c r="CF34" i="12" s="1"/>
  <c r="AV34" i="12"/>
  <c r="CE34" i="12" s="1"/>
  <c r="AU34" i="12"/>
  <c r="CD34" i="12" s="1"/>
  <c r="AT34" i="12"/>
  <c r="CC34" i="12" s="1"/>
  <c r="AS34" i="12"/>
  <c r="CB34" i="12" s="1"/>
  <c r="AR34" i="12"/>
  <c r="CA34" i="12" s="1"/>
  <c r="AQ34" i="12"/>
  <c r="BZ34" i="12" s="1"/>
  <c r="BB33" i="12"/>
  <c r="CK33" i="12" s="1"/>
  <c r="BA33" i="12"/>
  <c r="CJ33" i="12" s="1"/>
  <c r="AZ33" i="12"/>
  <c r="CI33" i="12" s="1"/>
  <c r="AY33" i="12"/>
  <c r="CH33" i="12" s="1"/>
  <c r="AX33" i="12"/>
  <c r="CG33" i="12" s="1"/>
  <c r="AW33" i="12"/>
  <c r="CF33" i="12" s="1"/>
  <c r="AV33" i="12"/>
  <c r="CE33" i="12" s="1"/>
  <c r="AU33" i="12"/>
  <c r="CD33" i="12" s="1"/>
  <c r="AT33" i="12"/>
  <c r="CC33" i="12" s="1"/>
  <c r="AS33" i="12"/>
  <c r="CB33" i="12" s="1"/>
  <c r="AR33" i="12"/>
  <c r="CA33" i="12" s="1"/>
  <c r="AQ33" i="12"/>
  <c r="BZ33" i="12" s="1"/>
  <c r="BB32" i="12"/>
  <c r="CK32" i="12" s="1"/>
  <c r="BA32" i="12"/>
  <c r="CJ32" i="12" s="1"/>
  <c r="AZ32" i="12"/>
  <c r="CI32" i="12" s="1"/>
  <c r="AY32" i="12"/>
  <c r="CH32" i="12" s="1"/>
  <c r="AX32" i="12"/>
  <c r="CG32" i="12" s="1"/>
  <c r="AW32" i="12"/>
  <c r="CF32" i="12" s="1"/>
  <c r="AV32" i="12"/>
  <c r="CE32" i="12" s="1"/>
  <c r="AU32" i="12"/>
  <c r="CD32" i="12" s="1"/>
  <c r="AT32" i="12"/>
  <c r="CC32" i="12" s="1"/>
  <c r="AS32" i="12"/>
  <c r="CB32" i="12" s="1"/>
  <c r="AR32" i="12"/>
  <c r="CA32" i="12" s="1"/>
  <c r="AQ32" i="12"/>
  <c r="BZ32" i="12" s="1"/>
  <c r="BB31" i="12"/>
  <c r="CK31" i="12" s="1"/>
  <c r="BA31" i="12"/>
  <c r="CJ31" i="12" s="1"/>
  <c r="AZ31" i="12"/>
  <c r="CI31" i="12" s="1"/>
  <c r="AY31" i="12"/>
  <c r="CH31" i="12" s="1"/>
  <c r="AX31" i="12"/>
  <c r="CG31" i="12" s="1"/>
  <c r="AW31" i="12"/>
  <c r="CF31" i="12" s="1"/>
  <c r="AV31" i="12"/>
  <c r="CE31" i="12" s="1"/>
  <c r="AU31" i="12"/>
  <c r="CD31" i="12" s="1"/>
  <c r="AT31" i="12"/>
  <c r="CC31" i="12" s="1"/>
  <c r="AS31" i="12"/>
  <c r="CB31" i="12" s="1"/>
  <c r="AR31" i="12"/>
  <c r="CA31" i="12" s="1"/>
  <c r="AQ31" i="12"/>
  <c r="BZ31" i="12" s="1"/>
  <c r="BB30" i="12"/>
  <c r="CK30" i="12" s="1"/>
  <c r="BA30" i="12"/>
  <c r="CJ30" i="12" s="1"/>
  <c r="AZ30" i="12"/>
  <c r="CI30" i="12" s="1"/>
  <c r="AY30" i="12"/>
  <c r="CH30" i="12" s="1"/>
  <c r="AX30" i="12"/>
  <c r="CG30" i="12" s="1"/>
  <c r="AW30" i="12"/>
  <c r="CF30" i="12" s="1"/>
  <c r="AV30" i="12"/>
  <c r="CE30" i="12" s="1"/>
  <c r="AU30" i="12"/>
  <c r="CD30" i="12" s="1"/>
  <c r="AT30" i="12"/>
  <c r="CC30" i="12" s="1"/>
  <c r="AS30" i="12"/>
  <c r="CB30" i="12" s="1"/>
  <c r="AR30" i="12"/>
  <c r="CA30" i="12" s="1"/>
  <c r="AQ30" i="12"/>
  <c r="BZ30" i="12" s="1"/>
  <c r="BB29" i="12"/>
  <c r="CK29" i="12" s="1"/>
  <c r="BA29" i="12"/>
  <c r="CJ29" i="12" s="1"/>
  <c r="AZ29" i="12"/>
  <c r="CI29" i="12" s="1"/>
  <c r="AY29" i="12"/>
  <c r="CH29" i="12" s="1"/>
  <c r="AX29" i="12"/>
  <c r="CG29" i="12" s="1"/>
  <c r="AW29" i="12"/>
  <c r="CF29" i="12" s="1"/>
  <c r="AV29" i="12"/>
  <c r="CE29" i="12" s="1"/>
  <c r="AU29" i="12"/>
  <c r="CD29" i="12" s="1"/>
  <c r="AT29" i="12"/>
  <c r="CC29" i="12" s="1"/>
  <c r="AS29" i="12"/>
  <c r="CB29" i="12" s="1"/>
  <c r="AR29" i="12"/>
  <c r="CA29" i="12" s="1"/>
  <c r="AQ29" i="12"/>
  <c r="BZ29" i="12" s="1"/>
  <c r="BB28" i="12"/>
  <c r="CK28" i="12" s="1"/>
  <c r="BA28" i="12"/>
  <c r="CJ28" i="12" s="1"/>
  <c r="AZ28" i="12"/>
  <c r="CI28" i="12" s="1"/>
  <c r="AY28" i="12"/>
  <c r="CH28" i="12" s="1"/>
  <c r="AX28" i="12"/>
  <c r="CG28" i="12" s="1"/>
  <c r="AW28" i="12"/>
  <c r="CF28" i="12" s="1"/>
  <c r="AV28" i="12"/>
  <c r="CE28" i="12" s="1"/>
  <c r="AU28" i="12"/>
  <c r="CD28" i="12" s="1"/>
  <c r="AT28" i="12"/>
  <c r="CC28" i="12" s="1"/>
  <c r="AS28" i="12"/>
  <c r="CB28" i="12" s="1"/>
  <c r="AR28" i="12"/>
  <c r="CA28" i="12" s="1"/>
  <c r="AQ28" i="12"/>
  <c r="BZ28" i="12" s="1"/>
  <c r="BB27" i="12"/>
  <c r="CK27" i="12" s="1"/>
  <c r="BA27" i="12"/>
  <c r="CJ27" i="12" s="1"/>
  <c r="AZ27" i="12"/>
  <c r="CI27" i="12" s="1"/>
  <c r="AY27" i="12"/>
  <c r="CH27" i="12" s="1"/>
  <c r="AX27" i="12"/>
  <c r="CG27" i="12" s="1"/>
  <c r="AW27" i="12"/>
  <c r="CF27" i="12" s="1"/>
  <c r="AV27" i="12"/>
  <c r="CE27" i="12" s="1"/>
  <c r="AU27" i="12"/>
  <c r="CD27" i="12" s="1"/>
  <c r="AT27" i="12"/>
  <c r="CC27" i="12" s="1"/>
  <c r="AS27" i="12"/>
  <c r="CB27" i="12" s="1"/>
  <c r="AR27" i="12"/>
  <c r="CA27" i="12" s="1"/>
  <c r="AQ27" i="12"/>
  <c r="BZ27" i="12" s="1"/>
  <c r="BB26" i="12"/>
  <c r="CK26" i="12" s="1"/>
  <c r="BA26" i="12"/>
  <c r="CJ26" i="12" s="1"/>
  <c r="AZ26" i="12"/>
  <c r="CI26" i="12" s="1"/>
  <c r="AY26" i="12"/>
  <c r="CH26" i="12" s="1"/>
  <c r="AX26" i="12"/>
  <c r="CG26" i="12" s="1"/>
  <c r="AW26" i="12"/>
  <c r="CF26" i="12" s="1"/>
  <c r="AV26" i="12"/>
  <c r="CE26" i="12" s="1"/>
  <c r="AU26" i="12"/>
  <c r="CD26" i="12" s="1"/>
  <c r="AT26" i="12"/>
  <c r="CC26" i="12" s="1"/>
  <c r="AS26" i="12"/>
  <c r="CB26" i="12" s="1"/>
  <c r="AR26" i="12"/>
  <c r="CA26" i="12" s="1"/>
  <c r="AQ26" i="12"/>
  <c r="BZ26" i="12" s="1"/>
  <c r="BB25" i="12"/>
  <c r="CK25" i="12" s="1"/>
  <c r="BA25" i="12"/>
  <c r="CJ25" i="12" s="1"/>
  <c r="AZ25" i="12"/>
  <c r="CI25" i="12" s="1"/>
  <c r="AY25" i="12"/>
  <c r="CH25" i="12" s="1"/>
  <c r="AX25" i="12"/>
  <c r="CG25" i="12" s="1"/>
  <c r="AW25" i="12"/>
  <c r="CF25" i="12" s="1"/>
  <c r="AV25" i="12"/>
  <c r="CE25" i="12" s="1"/>
  <c r="AU25" i="12"/>
  <c r="CD25" i="12" s="1"/>
  <c r="AT25" i="12"/>
  <c r="CC25" i="12" s="1"/>
  <c r="AS25" i="12"/>
  <c r="CB25" i="12" s="1"/>
  <c r="AR25" i="12"/>
  <c r="CA25" i="12" s="1"/>
  <c r="AQ25" i="12"/>
  <c r="BZ25" i="12" s="1"/>
  <c r="BB24" i="12"/>
  <c r="CK24" i="12" s="1"/>
  <c r="BA24" i="12"/>
  <c r="CJ24" i="12" s="1"/>
  <c r="AZ24" i="12"/>
  <c r="CI24" i="12" s="1"/>
  <c r="AY24" i="12"/>
  <c r="CH24" i="12" s="1"/>
  <c r="AX24" i="12"/>
  <c r="CG24" i="12" s="1"/>
  <c r="AW24" i="12"/>
  <c r="CF24" i="12" s="1"/>
  <c r="AV24" i="12"/>
  <c r="CE24" i="12" s="1"/>
  <c r="AU24" i="12"/>
  <c r="CD24" i="12" s="1"/>
  <c r="AT24" i="12"/>
  <c r="CC24" i="12" s="1"/>
  <c r="AS24" i="12"/>
  <c r="CB24" i="12" s="1"/>
  <c r="AR24" i="12"/>
  <c r="CA24" i="12" s="1"/>
  <c r="AQ24" i="12"/>
  <c r="BZ24" i="12" s="1"/>
  <c r="BB23" i="12"/>
  <c r="CK23" i="12" s="1"/>
  <c r="BA23" i="12"/>
  <c r="CJ23" i="12" s="1"/>
  <c r="AZ23" i="12"/>
  <c r="CI23" i="12" s="1"/>
  <c r="AY23" i="12"/>
  <c r="CH23" i="12" s="1"/>
  <c r="AX23" i="12"/>
  <c r="CG23" i="12" s="1"/>
  <c r="AW23" i="12"/>
  <c r="CF23" i="12" s="1"/>
  <c r="AV23" i="12"/>
  <c r="CE23" i="12" s="1"/>
  <c r="AU23" i="12"/>
  <c r="CD23" i="12" s="1"/>
  <c r="AT23" i="12"/>
  <c r="CC23" i="12" s="1"/>
  <c r="AS23" i="12"/>
  <c r="CB23" i="12" s="1"/>
  <c r="AR23" i="12"/>
  <c r="CA23" i="12" s="1"/>
  <c r="AQ23" i="12"/>
  <c r="BZ23" i="12" s="1"/>
  <c r="BB22" i="12"/>
  <c r="CK22" i="12" s="1"/>
  <c r="BA22" i="12"/>
  <c r="CJ22" i="12" s="1"/>
  <c r="AZ22" i="12"/>
  <c r="CI22" i="12" s="1"/>
  <c r="AY22" i="12"/>
  <c r="CH22" i="12" s="1"/>
  <c r="AX22" i="12"/>
  <c r="CG22" i="12" s="1"/>
  <c r="AW22" i="12"/>
  <c r="CF22" i="12" s="1"/>
  <c r="AV22" i="12"/>
  <c r="CE22" i="12" s="1"/>
  <c r="AU22" i="12"/>
  <c r="CD22" i="12" s="1"/>
  <c r="AT22" i="12"/>
  <c r="CC22" i="12" s="1"/>
  <c r="AS22" i="12"/>
  <c r="CB22" i="12" s="1"/>
  <c r="AR22" i="12"/>
  <c r="CA22" i="12" s="1"/>
  <c r="AQ22" i="12"/>
  <c r="BZ22" i="12" s="1"/>
  <c r="BB21" i="12"/>
  <c r="CK21" i="12" s="1"/>
  <c r="BA21" i="12"/>
  <c r="CJ21" i="12" s="1"/>
  <c r="AZ21" i="12"/>
  <c r="CI21" i="12" s="1"/>
  <c r="AY21" i="12"/>
  <c r="CH21" i="12" s="1"/>
  <c r="AX21" i="12"/>
  <c r="CG21" i="12" s="1"/>
  <c r="AW21" i="12"/>
  <c r="CF21" i="12" s="1"/>
  <c r="AV21" i="12"/>
  <c r="CE21" i="12" s="1"/>
  <c r="AU21" i="12"/>
  <c r="CD21" i="12" s="1"/>
  <c r="AT21" i="12"/>
  <c r="CC21" i="12" s="1"/>
  <c r="AS21" i="12"/>
  <c r="CB21" i="12" s="1"/>
  <c r="AR21" i="12"/>
  <c r="CA21" i="12" s="1"/>
  <c r="AQ21" i="12"/>
  <c r="BZ21" i="12" s="1"/>
  <c r="BB20" i="12"/>
  <c r="CK20" i="12" s="1"/>
  <c r="BA20" i="12"/>
  <c r="CJ20" i="12" s="1"/>
  <c r="AZ20" i="12"/>
  <c r="CI20" i="12" s="1"/>
  <c r="AY20" i="12"/>
  <c r="CH20" i="12" s="1"/>
  <c r="AX20" i="12"/>
  <c r="CG20" i="12" s="1"/>
  <c r="AW20" i="12"/>
  <c r="CF20" i="12" s="1"/>
  <c r="AV20" i="12"/>
  <c r="CE20" i="12" s="1"/>
  <c r="AU20" i="12"/>
  <c r="CD20" i="12" s="1"/>
  <c r="AT20" i="12"/>
  <c r="CC20" i="12" s="1"/>
  <c r="AS20" i="12"/>
  <c r="CB20" i="12" s="1"/>
  <c r="AR20" i="12"/>
  <c r="CA20" i="12" s="1"/>
  <c r="AQ20" i="12"/>
  <c r="BZ20" i="12" s="1"/>
  <c r="BB19" i="12"/>
  <c r="CK19" i="12" s="1"/>
  <c r="BA19" i="12"/>
  <c r="CJ19" i="12" s="1"/>
  <c r="AZ19" i="12"/>
  <c r="CI19" i="12" s="1"/>
  <c r="AY19" i="12"/>
  <c r="CH19" i="12" s="1"/>
  <c r="AX19" i="12"/>
  <c r="CG19" i="12" s="1"/>
  <c r="AW19" i="12"/>
  <c r="CF19" i="12" s="1"/>
  <c r="AV19" i="12"/>
  <c r="CE19" i="12" s="1"/>
  <c r="AU19" i="12"/>
  <c r="CD19" i="12" s="1"/>
  <c r="AT19" i="12"/>
  <c r="CC19" i="12" s="1"/>
  <c r="AS19" i="12"/>
  <c r="CB19" i="12" s="1"/>
  <c r="AR19" i="12"/>
  <c r="CA19" i="12" s="1"/>
  <c r="AQ19" i="12"/>
  <c r="BZ19" i="12" s="1"/>
  <c r="BB18" i="12"/>
  <c r="CK18" i="12" s="1"/>
  <c r="BA18" i="12"/>
  <c r="CJ18" i="12" s="1"/>
  <c r="AZ18" i="12"/>
  <c r="CI18" i="12" s="1"/>
  <c r="AY18" i="12"/>
  <c r="CH18" i="12" s="1"/>
  <c r="AX18" i="12"/>
  <c r="CG18" i="12" s="1"/>
  <c r="AW18" i="12"/>
  <c r="CF18" i="12" s="1"/>
  <c r="AV18" i="12"/>
  <c r="CE18" i="12" s="1"/>
  <c r="AU18" i="12"/>
  <c r="CD18" i="12" s="1"/>
  <c r="AT18" i="12"/>
  <c r="CC18" i="12" s="1"/>
  <c r="AS18" i="12"/>
  <c r="CB18" i="12" s="1"/>
  <c r="AR18" i="12"/>
  <c r="CA18" i="12" s="1"/>
  <c r="AQ18" i="12"/>
  <c r="BZ18" i="12" s="1"/>
  <c r="BB17" i="12"/>
  <c r="CK17" i="12" s="1"/>
  <c r="BA17" i="12"/>
  <c r="CJ17" i="12" s="1"/>
  <c r="AZ17" i="12"/>
  <c r="CI17" i="12" s="1"/>
  <c r="AY17" i="12"/>
  <c r="CH17" i="12" s="1"/>
  <c r="AX17" i="12"/>
  <c r="CG17" i="12" s="1"/>
  <c r="AW17" i="12"/>
  <c r="CF17" i="12" s="1"/>
  <c r="AV17" i="12"/>
  <c r="CE17" i="12" s="1"/>
  <c r="AU17" i="12"/>
  <c r="CD17" i="12" s="1"/>
  <c r="AT17" i="12"/>
  <c r="CC17" i="12" s="1"/>
  <c r="AS17" i="12"/>
  <c r="CB17" i="12" s="1"/>
  <c r="AR17" i="12"/>
  <c r="CA17" i="12" s="1"/>
  <c r="AQ17" i="12"/>
  <c r="BZ17" i="12" s="1"/>
  <c r="BB16" i="12"/>
  <c r="CK16" i="12" s="1"/>
  <c r="BA16" i="12"/>
  <c r="CJ16" i="12" s="1"/>
  <c r="AZ16" i="12"/>
  <c r="CI16" i="12" s="1"/>
  <c r="AY16" i="12"/>
  <c r="CH16" i="12" s="1"/>
  <c r="AX16" i="12"/>
  <c r="CG16" i="12" s="1"/>
  <c r="AW16" i="12"/>
  <c r="CF16" i="12" s="1"/>
  <c r="AV16" i="12"/>
  <c r="CE16" i="12" s="1"/>
  <c r="AU16" i="12"/>
  <c r="CD16" i="12" s="1"/>
  <c r="AT16" i="12"/>
  <c r="CC16" i="12" s="1"/>
  <c r="AS16" i="12"/>
  <c r="CB16" i="12" s="1"/>
  <c r="AR16" i="12"/>
  <c r="CA16" i="12" s="1"/>
  <c r="AQ16" i="12"/>
  <c r="BZ16" i="12" s="1"/>
  <c r="BB15" i="12"/>
  <c r="CK15" i="12" s="1"/>
  <c r="BA15" i="12"/>
  <c r="CJ15" i="12" s="1"/>
  <c r="AZ15" i="12"/>
  <c r="CI15" i="12" s="1"/>
  <c r="AY15" i="12"/>
  <c r="CH15" i="12" s="1"/>
  <c r="AX15" i="12"/>
  <c r="CG15" i="12" s="1"/>
  <c r="AW15" i="12"/>
  <c r="CF15" i="12" s="1"/>
  <c r="AV15" i="12"/>
  <c r="CE15" i="12" s="1"/>
  <c r="AU15" i="12"/>
  <c r="CD15" i="12" s="1"/>
  <c r="AT15" i="12"/>
  <c r="CC15" i="12" s="1"/>
  <c r="AS15" i="12"/>
  <c r="CB15" i="12" s="1"/>
  <c r="AR15" i="12"/>
  <c r="CA15" i="12" s="1"/>
  <c r="AQ15" i="12"/>
  <c r="BZ15" i="12" s="1"/>
  <c r="BB14" i="12"/>
  <c r="CK14" i="12" s="1"/>
  <c r="BA14" i="12"/>
  <c r="CJ14" i="12" s="1"/>
  <c r="AZ14" i="12"/>
  <c r="CI14" i="12" s="1"/>
  <c r="AY14" i="12"/>
  <c r="CH14" i="12" s="1"/>
  <c r="AX14" i="12"/>
  <c r="CG14" i="12" s="1"/>
  <c r="AW14" i="12"/>
  <c r="CF14" i="12" s="1"/>
  <c r="AV14" i="12"/>
  <c r="CE14" i="12" s="1"/>
  <c r="AU14" i="12"/>
  <c r="CD14" i="12" s="1"/>
  <c r="AT14" i="12"/>
  <c r="CC14" i="12" s="1"/>
  <c r="AS14" i="12"/>
  <c r="CB14" i="12" s="1"/>
  <c r="AR14" i="12"/>
  <c r="CA14" i="12" s="1"/>
  <c r="AQ14" i="12"/>
  <c r="BZ14" i="12" s="1"/>
  <c r="BB13" i="12"/>
  <c r="CK13" i="12" s="1"/>
  <c r="BA13" i="12"/>
  <c r="CJ13" i="12" s="1"/>
  <c r="AZ13" i="12"/>
  <c r="CI13" i="12" s="1"/>
  <c r="AY13" i="12"/>
  <c r="CH13" i="12" s="1"/>
  <c r="AX13" i="12"/>
  <c r="CG13" i="12" s="1"/>
  <c r="AW13" i="12"/>
  <c r="CF13" i="12" s="1"/>
  <c r="AV13" i="12"/>
  <c r="CE13" i="12" s="1"/>
  <c r="AU13" i="12"/>
  <c r="CD13" i="12" s="1"/>
  <c r="AT13" i="12"/>
  <c r="CC13" i="12" s="1"/>
  <c r="AS13" i="12"/>
  <c r="CB13" i="12" s="1"/>
  <c r="AR13" i="12"/>
  <c r="CA13" i="12" s="1"/>
  <c r="AQ13" i="12"/>
  <c r="BZ13" i="12" s="1"/>
  <c r="BB12" i="12"/>
  <c r="CK12" i="12" s="1"/>
  <c r="BA12" i="12"/>
  <c r="CJ12" i="12" s="1"/>
  <c r="AZ12" i="12"/>
  <c r="CI12" i="12" s="1"/>
  <c r="AY12" i="12"/>
  <c r="CH12" i="12" s="1"/>
  <c r="AX12" i="12"/>
  <c r="CG12" i="12" s="1"/>
  <c r="AW12" i="12"/>
  <c r="CF12" i="12" s="1"/>
  <c r="AV12" i="12"/>
  <c r="CE12" i="12" s="1"/>
  <c r="AU12" i="12"/>
  <c r="CD12" i="12" s="1"/>
  <c r="AT12" i="12"/>
  <c r="CC12" i="12" s="1"/>
  <c r="AS12" i="12"/>
  <c r="CB12" i="12" s="1"/>
  <c r="AR12" i="12"/>
  <c r="CA12" i="12" s="1"/>
  <c r="AQ12" i="12"/>
  <c r="BZ12" i="12" s="1"/>
  <c r="BB11" i="12"/>
  <c r="CK11" i="12" s="1"/>
  <c r="BA11" i="12"/>
  <c r="CJ11" i="12" s="1"/>
  <c r="AZ11" i="12"/>
  <c r="CI11" i="12" s="1"/>
  <c r="AY11" i="12"/>
  <c r="CH11" i="12" s="1"/>
  <c r="AX11" i="12"/>
  <c r="CG11" i="12" s="1"/>
  <c r="AW11" i="12"/>
  <c r="CF11" i="12" s="1"/>
  <c r="AV11" i="12"/>
  <c r="CE11" i="12" s="1"/>
  <c r="AU11" i="12"/>
  <c r="CD11" i="12" s="1"/>
  <c r="AT11" i="12"/>
  <c r="CC11" i="12" s="1"/>
  <c r="AS11" i="12"/>
  <c r="CB11" i="12" s="1"/>
  <c r="AR11" i="12"/>
  <c r="CA11" i="12" s="1"/>
  <c r="AQ11" i="12"/>
  <c r="BZ11" i="12" s="1"/>
  <c r="BB10" i="12"/>
  <c r="CK10" i="12" s="1"/>
  <c r="BA10" i="12"/>
  <c r="CJ10" i="12" s="1"/>
  <c r="AZ10" i="12"/>
  <c r="CI10" i="12" s="1"/>
  <c r="AY10" i="12"/>
  <c r="CH10" i="12" s="1"/>
  <c r="AX10" i="12"/>
  <c r="CG10" i="12" s="1"/>
  <c r="AW10" i="12"/>
  <c r="CF10" i="12" s="1"/>
  <c r="AV10" i="12"/>
  <c r="CE10" i="12" s="1"/>
  <c r="AU10" i="12"/>
  <c r="CD10" i="12" s="1"/>
  <c r="AT10" i="12"/>
  <c r="CC10" i="12" s="1"/>
  <c r="AS10" i="12"/>
  <c r="CB10" i="12" s="1"/>
  <c r="AR10" i="12"/>
  <c r="CA10" i="12" s="1"/>
  <c r="AQ10" i="12"/>
  <c r="BZ10" i="12" s="1"/>
  <c r="BB9" i="12"/>
  <c r="CK9" i="12" s="1"/>
  <c r="BA9" i="12"/>
  <c r="CJ9" i="12" s="1"/>
  <c r="AZ9" i="12"/>
  <c r="CI9" i="12" s="1"/>
  <c r="AY9" i="12"/>
  <c r="CH9" i="12" s="1"/>
  <c r="AX9" i="12"/>
  <c r="CG9" i="12" s="1"/>
  <c r="AW9" i="12"/>
  <c r="CF9" i="12" s="1"/>
  <c r="AV9" i="12"/>
  <c r="CE9" i="12" s="1"/>
  <c r="AU9" i="12"/>
  <c r="CD9" i="12" s="1"/>
  <c r="AT9" i="12"/>
  <c r="CC9" i="12" s="1"/>
  <c r="AS9" i="12"/>
  <c r="CB9" i="12" s="1"/>
  <c r="AR9" i="12"/>
  <c r="CA9" i="12" s="1"/>
  <c r="AQ9" i="12"/>
  <c r="BZ9" i="12" s="1"/>
  <c r="BB8" i="12"/>
  <c r="CK8" i="12" s="1"/>
  <c r="BA8" i="12"/>
  <c r="CJ8" i="12" s="1"/>
  <c r="AZ8" i="12"/>
  <c r="CI8" i="12" s="1"/>
  <c r="AY8" i="12"/>
  <c r="CH8" i="12" s="1"/>
  <c r="AX8" i="12"/>
  <c r="CG8" i="12" s="1"/>
  <c r="AW8" i="12"/>
  <c r="CF8" i="12" s="1"/>
  <c r="AV8" i="12"/>
  <c r="CE8" i="12" s="1"/>
  <c r="AU8" i="12"/>
  <c r="CD8" i="12" s="1"/>
  <c r="AT8" i="12"/>
  <c r="CC8" i="12" s="1"/>
  <c r="AS8" i="12"/>
  <c r="CB8" i="12" s="1"/>
  <c r="AR8" i="12"/>
  <c r="CA8" i="12" s="1"/>
  <c r="AQ8" i="12"/>
  <c r="BZ8" i="12" s="1"/>
  <c r="BB7" i="12"/>
  <c r="CK7" i="12" s="1"/>
  <c r="BA7" i="12"/>
  <c r="CJ7" i="12" s="1"/>
  <c r="AZ7" i="12"/>
  <c r="CI7" i="12" s="1"/>
  <c r="AY7" i="12"/>
  <c r="CH7" i="12" s="1"/>
  <c r="AX7" i="12"/>
  <c r="CG7" i="12" s="1"/>
  <c r="AW7" i="12"/>
  <c r="CF7" i="12" s="1"/>
  <c r="AV7" i="12"/>
  <c r="CE7" i="12" s="1"/>
  <c r="AU7" i="12"/>
  <c r="CD7" i="12" s="1"/>
  <c r="AT7" i="12"/>
  <c r="CC7" i="12" s="1"/>
  <c r="AS7" i="12"/>
  <c r="CB7" i="12" s="1"/>
  <c r="AR7" i="12"/>
  <c r="CA7" i="12" s="1"/>
  <c r="AQ7" i="12"/>
  <c r="BZ7" i="12" s="1"/>
  <c r="BB6" i="12"/>
  <c r="CK6" i="12" s="1"/>
  <c r="BA6" i="12"/>
  <c r="CJ6" i="12" s="1"/>
  <c r="AZ6" i="12"/>
  <c r="CI6" i="12" s="1"/>
  <c r="AY6" i="12"/>
  <c r="CH6" i="12" s="1"/>
  <c r="AX6" i="12"/>
  <c r="CG6" i="12" s="1"/>
  <c r="AW6" i="12"/>
  <c r="CF6" i="12" s="1"/>
  <c r="AV6" i="12"/>
  <c r="CE6" i="12" s="1"/>
  <c r="AU6" i="12"/>
  <c r="CD6" i="12" s="1"/>
  <c r="AT6" i="12"/>
  <c r="CC6" i="12" s="1"/>
  <c r="AS6" i="12"/>
  <c r="CB6" i="12" s="1"/>
  <c r="AR6" i="12"/>
  <c r="CA6" i="12" s="1"/>
  <c r="AQ6" i="12"/>
  <c r="BZ6" i="12" s="1"/>
  <c r="AB55" i="12"/>
  <c r="BU55" i="12" s="1"/>
  <c r="AA55" i="12"/>
  <c r="BT55" i="12" s="1"/>
  <c r="Z55" i="12"/>
  <c r="BS55" i="12" s="1"/>
  <c r="Y55" i="12"/>
  <c r="BR55" i="12" s="1"/>
  <c r="X55" i="12"/>
  <c r="BQ55" i="12" s="1"/>
  <c r="W55" i="12"/>
  <c r="BP55" i="12" s="1"/>
  <c r="V55" i="12"/>
  <c r="BO55" i="12" s="1"/>
  <c r="U55" i="12"/>
  <c r="BN55" i="12" s="1"/>
  <c r="T55" i="12"/>
  <c r="BM55" i="12" s="1"/>
  <c r="S55" i="12"/>
  <c r="BL55" i="12" s="1"/>
  <c r="R55" i="12"/>
  <c r="BK55" i="12" s="1"/>
  <c r="Q55" i="12"/>
  <c r="BJ55" i="12" s="1"/>
  <c r="AB54" i="12"/>
  <c r="BU54" i="12" s="1"/>
  <c r="AA54" i="12"/>
  <c r="BT54" i="12" s="1"/>
  <c r="Z54" i="12"/>
  <c r="BS54" i="12" s="1"/>
  <c r="Y54" i="12"/>
  <c r="BR54" i="12" s="1"/>
  <c r="X54" i="12"/>
  <c r="BQ54" i="12" s="1"/>
  <c r="W54" i="12"/>
  <c r="BP54" i="12" s="1"/>
  <c r="V54" i="12"/>
  <c r="BO54" i="12" s="1"/>
  <c r="U54" i="12"/>
  <c r="BN54" i="12" s="1"/>
  <c r="T54" i="12"/>
  <c r="BM54" i="12" s="1"/>
  <c r="S54" i="12"/>
  <c r="BL54" i="12" s="1"/>
  <c r="R54" i="12"/>
  <c r="BK54" i="12" s="1"/>
  <c r="Q54" i="12"/>
  <c r="BJ54" i="12" s="1"/>
  <c r="AB53" i="12"/>
  <c r="BU53" i="12" s="1"/>
  <c r="AA53" i="12"/>
  <c r="BT53" i="12" s="1"/>
  <c r="Z53" i="12"/>
  <c r="BS53" i="12" s="1"/>
  <c r="Y53" i="12"/>
  <c r="BR53" i="12" s="1"/>
  <c r="X53" i="12"/>
  <c r="BQ53" i="12" s="1"/>
  <c r="W53" i="12"/>
  <c r="BP53" i="12" s="1"/>
  <c r="V53" i="12"/>
  <c r="BO53" i="12" s="1"/>
  <c r="U53" i="12"/>
  <c r="BN53" i="12" s="1"/>
  <c r="T53" i="12"/>
  <c r="BM53" i="12" s="1"/>
  <c r="S53" i="12"/>
  <c r="BL53" i="12" s="1"/>
  <c r="R53" i="12"/>
  <c r="BK53" i="12" s="1"/>
  <c r="Q53" i="12"/>
  <c r="BJ53" i="12" s="1"/>
  <c r="AB52" i="12"/>
  <c r="BU52" i="12" s="1"/>
  <c r="AA52" i="12"/>
  <c r="BT52" i="12" s="1"/>
  <c r="Z52" i="12"/>
  <c r="BS52" i="12" s="1"/>
  <c r="Y52" i="12"/>
  <c r="BR52" i="12" s="1"/>
  <c r="X52" i="12"/>
  <c r="BQ52" i="12" s="1"/>
  <c r="W52" i="12"/>
  <c r="BP52" i="12" s="1"/>
  <c r="V52" i="12"/>
  <c r="BO52" i="12" s="1"/>
  <c r="U52" i="12"/>
  <c r="BN52" i="12" s="1"/>
  <c r="T52" i="12"/>
  <c r="BM52" i="12" s="1"/>
  <c r="S52" i="12"/>
  <c r="BL52" i="12" s="1"/>
  <c r="R52" i="12"/>
  <c r="BK52" i="12" s="1"/>
  <c r="Q52" i="12"/>
  <c r="BJ52" i="12" s="1"/>
  <c r="AB51" i="12"/>
  <c r="BU51" i="12" s="1"/>
  <c r="AA51" i="12"/>
  <c r="BT51" i="12" s="1"/>
  <c r="Z51" i="12"/>
  <c r="BS51" i="12" s="1"/>
  <c r="Y51" i="12"/>
  <c r="BR51" i="12" s="1"/>
  <c r="X51" i="12"/>
  <c r="BQ51" i="12" s="1"/>
  <c r="W51" i="12"/>
  <c r="BP51" i="12" s="1"/>
  <c r="V51" i="12"/>
  <c r="BO51" i="12" s="1"/>
  <c r="U51" i="12"/>
  <c r="BN51" i="12" s="1"/>
  <c r="T51" i="12"/>
  <c r="BM51" i="12" s="1"/>
  <c r="S51" i="12"/>
  <c r="BL51" i="12" s="1"/>
  <c r="R51" i="12"/>
  <c r="BK51" i="12" s="1"/>
  <c r="Q51" i="12"/>
  <c r="BJ51" i="12" s="1"/>
  <c r="AB50" i="12"/>
  <c r="BU50" i="12" s="1"/>
  <c r="AA50" i="12"/>
  <c r="BT50" i="12" s="1"/>
  <c r="Z50" i="12"/>
  <c r="BS50" i="12" s="1"/>
  <c r="Y50" i="12"/>
  <c r="BR50" i="12" s="1"/>
  <c r="X50" i="12"/>
  <c r="BQ50" i="12" s="1"/>
  <c r="W50" i="12"/>
  <c r="BP50" i="12" s="1"/>
  <c r="V50" i="12"/>
  <c r="BO50" i="12" s="1"/>
  <c r="U50" i="12"/>
  <c r="BN50" i="12" s="1"/>
  <c r="T50" i="12"/>
  <c r="BM50" i="12" s="1"/>
  <c r="S50" i="12"/>
  <c r="BL50" i="12" s="1"/>
  <c r="R50" i="12"/>
  <c r="BK50" i="12" s="1"/>
  <c r="Q50" i="12"/>
  <c r="BJ50" i="12" s="1"/>
  <c r="AB49" i="12"/>
  <c r="BU49" i="12" s="1"/>
  <c r="AA49" i="12"/>
  <c r="BT49" i="12" s="1"/>
  <c r="Z49" i="12"/>
  <c r="BS49" i="12" s="1"/>
  <c r="Y49" i="12"/>
  <c r="BR49" i="12" s="1"/>
  <c r="X49" i="12"/>
  <c r="BQ49" i="12" s="1"/>
  <c r="W49" i="12"/>
  <c r="BP49" i="12" s="1"/>
  <c r="V49" i="12"/>
  <c r="BO49" i="12" s="1"/>
  <c r="U49" i="12"/>
  <c r="BN49" i="12" s="1"/>
  <c r="T49" i="12"/>
  <c r="BM49" i="12" s="1"/>
  <c r="S49" i="12"/>
  <c r="BL49" i="12" s="1"/>
  <c r="R49" i="12"/>
  <c r="BK49" i="12" s="1"/>
  <c r="Q49" i="12"/>
  <c r="BJ49" i="12" s="1"/>
  <c r="AB48" i="12"/>
  <c r="BU48" i="12" s="1"/>
  <c r="AA48" i="12"/>
  <c r="BT48" i="12" s="1"/>
  <c r="Z48" i="12"/>
  <c r="BS48" i="12" s="1"/>
  <c r="Y48" i="12"/>
  <c r="BR48" i="12" s="1"/>
  <c r="X48" i="12"/>
  <c r="BQ48" i="12" s="1"/>
  <c r="W48" i="12"/>
  <c r="BP48" i="12" s="1"/>
  <c r="V48" i="12"/>
  <c r="BO48" i="12" s="1"/>
  <c r="U48" i="12"/>
  <c r="BN48" i="12" s="1"/>
  <c r="T48" i="12"/>
  <c r="BM48" i="12" s="1"/>
  <c r="S48" i="12"/>
  <c r="BL48" i="12" s="1"/>
  <c r="R48" i="12"/>
  <c r="BK48" i="12" s="1"/>
  <c r="Q48" i="12"/>
  <c r="BJ48" i="12" s="1"/>
  <c r="AB47" i="12"/>
  <c r="BU47" i="12" s="1"/>
  <c r="AA47" i="12"/>
  <c r="BT47" i="12" s="1"/>
  <c r="Z47" i="12"/>
  <c r="BS47" i="12" s="1"/>
  <c r="Y47" i="12"/>
  <c r="BR47" i="12" s="1"/>
  <c r="X47" i="12"/>
  <c r="BQ47" i="12" s="1"/>
  <c r="W47" i="12"/>
  <c r="BP47" i="12" s="1"/>
  <c r="V47" i="12"/>
  <c r="BO47" i="12" s="1"/>
  <c r="U47" i="12"/>
  <c r="BN47" i="12" s="1"/>
  <c r="T47" i="12"/>
  <c r="BM47" i="12" s="1"/>
  <c r="S47" i="12"/>
  <c r="BL47" i="12" s="1"/>
  <c r="R47" i="12"/>
  <c r="BK47" i="12" s="1"/>
  <c r="Q47" i="12"/>
  <c r="BJ47" i="12" s="1"/>
  <c r="AB46" i="12"/>
  <c r="BU46" i="12" s="1"/>
  <c r="AA46" i="12"/>
  <c r="BT46" i="12" s="1"/>
  <c r="Z46" i="12"/>
  <c r="BS46" i="12" s="1"/>
  <c r="Y46" i="12"/>
  <c r="BR46" i="12" s="1"/>
  <c r="X46" i="12"/>
  <c r="BQ46" i="12" s="1"/>
  <c r="W46" i="12"/>
  <c r="BP46" i="12" s="1"/>
  <c r="V46" i="12"/>
  <c r="BO46" i="12" s="1"/>
  <c r="U46" i="12"/>
  <c r="BN46" i="12" s="1"/>
  <c r="T46" i="12"/>
  <c r="BM46" i="12" s="1"/>
  <c r="S46" i="12"/>
  <c r="BL46" i="12" s="1"/>
  <c r="R46" i="12"/>
  <c r="BK46" i="12" s="1"/>
  <c r="Q46" i="12"/>
  <c r="BJ46" i="12" s="1"/>
  <c r="AB45" i="12"/>
  <c r="BU45" i="12" s="1"/>
  <c r="AA45" i="12"/>
  <c r="BT45" i="12" s="1"/>
  <c r="Z45" i="12"/>
  <c r="BS45" i="12" s="1"/>
  <c r="Y45" i="12"/>
  <c r="BR45" i="12" s="1"/>
  <c r="X45" i="12"/>
  <c r="BQ45" i="12" s="1"/>
  <c r="W45" i="12"/>
  <c r="BP45" i="12" s="1"/>
  <c r="V45" i="12"/>
  <c r="BO45" i="12" s="1"/>
  <c r="U45" i="12"/>
  <c r="BN45" i="12" s="1"/>
  <c r="T45" i="12"/>
  <c r="BM45" i="12" s="1"/>
  <c r="S45" i="12"/>
  <c r="BL45" i="12" s="1"/>
  <c r="R45" i="12"/>
  <c r="BK45" i="12" s="1"/>
  <c r="Q45" i="12"/>
  <c r="BJ45" i="12" s="1"/>
  <c r="AB44" i="12"/>
  <c r="BU44" i="12" s="1"/>
  <c r="AA44" i="12"/>
  <c r="BT44" i="12" s="1"/>
  <c r="Z44" i="12"/>
  <c r="BS44" i="12" s="1"/>
  <c r="Y44" i="12"/>
  <c r="BR44" i="12" s="1"/>
  <c r="X44" i="12"/>
  <c r="BQ44" i="12" s="1"/>
  <c r="W44" i="12"/>
  <c r="BP44" i="12" s="1"/>
  <c r="V44" i="12"/>
  <c r="BO44" i="12" s="1"/>
  <c r="U44" i="12"/>
  <c r="BN44" i="12" s="1"/>
  <c r="T44" i="12"/>
  <c r="BM44" i="12" s="1"/>
  <c r="S44" i="12"/>
  <c r="BL44" i="12" s="1"/>
  <c r="R44" i="12"/>
  <c r="BK44" i="12" s="1"/>
  <c r="Q44" i="12"/>
  <c r="BJ44" i="12" s="1"/>
  <c r="AB43" i="12"/>
  <c r="BU43" i="12" s="1"/>
  <c r="AA43" i="12"/>
  <c r="BT43" i="12" s="1"/>
  <c r="Z43" i="12"/>
  <c r="BS43" i="12" s="1"/>
  <c r="Y43" i="12"/>
  <c r="BR43" i="12" s="1"/>
  <c r="X43" i="12"/>
  <c r="BQ43" i="12" s="1"/>
  <c r="W43" i="12"/>
  <c r="BP43" i="12" s="1"/>
  <c r="V43" i="12"/>
  <c r="BO43" i="12" s="1"/>
  <c r="U43" i="12"/>
  <c r="BN43" i="12" s="1"/>
  <c r="T43" i="12"/>
  <c r="BM43" i="12" s="1"/>
  <c r="S43" i="12"/>
  <c r="BL43" i="12" s="1"/>
  <c r="R43" i="12"/>
  <c r="BK43" i="12" s="1"/>
  <c r="Q43" i="12"/>
  <c r="BJ43" i="12" s="1"/>
  <c r="AB42" i="12"/>
  <c r="BU42" i="12" s="1"/>
  <c r="AA42" i="12"/>
  <c r="BT42" i="12" s="1"/>
  <c r="Z42" i="12"/>
  <c r="BS42" i="12" s="1"/>
  <c r="Y42" i="12"/>
  <c r="BR42" i="12" s="1"/>
  <c r="X42" i="12"/>
  <c r="BQ42" i="12" s="1"/>
  <c r="W42" i="12"/>
  <c r="BP42" i="12" s="1"/>
  <c r="V42" i="12"/>
  <c r="BO42" i="12" s="1"/>
  <c r="U42" i="12"/>
  <c r="BN42" i="12" s="1"/>
  <c r="T42" i="12"/>
  <c r="BM42" i="12" s="1"/>
  <c r="S42" i="12"/>
  <c r="BL42" i="12" s="1"/>
  <c r="R42" i="12"/>
  <c r="BK42" i="12" s="1"/>
  <c r="Q42" i="12"/>
  <c r="BJ42" i="12" s="1"/>
  <c r="AB41" i="12"/>
  <c r="BU41" i="12" s="1"/>
  <c r="AA41" i="12"/>
  <c r="BT41" i="12" s="1"/>
  <c r="Z41" i="12"/>
  <c r="BS41" i="12" s="1"/>
  <c r="Y41" i="12"/>
  <c r="BR41" i="12" s="1"/>
  <c r="X41" i="12"/>
  <c r="BQ41" i="12" s="1"/>
  <c r="W41" i="12"/>
  <c r="BP41" i="12" s="1"/>
  <c r="V41" i="12"/>
  <c r="BO41" i="12" s="1"/>
  <c r="U41" i="12"/>
  <c r="BN41" i="12" s="1"/>
  <c r="T41" i="12"/>
  <c r="BM41" i="12" s="1"/>
  <c r="S41" i="12"/>
  <c r="BL41" i="12" s="1"/>
  <c r="R41" i="12"/>
  <c r="BK41" i="12" s="1"/>
  <c r="Q41" i="12"/>
  <c r="BJ41" i="12" s="1"/>
  <c r="AB40" i="12"/>
  <c r="BU40" i="12" s="1"/>
  <c r="AA40" i="12"/>
  <c r="BT40" i="12" s="1"/>
  <c r="Z40" i="12"/>
  <c r="BS40" i="12" s="1"/>
  <c r="Y40" i="12"/>
  <c r="BR40" i="12" s="1"/>
  <c r="X40" i="12"/>
  <c r="BQ40" i="12" s="1"/>
  <c r="W40" i="12"/>
  <c r="BP40" i="12" s="1"/>
  <c r="V40" i="12"/>
  <c r="BO40" i="12" s="1"/>
  <c r="U40" i="12"/>
  <c r="BN40" i="12" s="1"/>
  <c r="T40" i="12"/>
  <c r="BM40" i="12" s="1"/>
  <c r="S40" i="12"/>
  <c r="BL40" i="12" s="1"/>
  <c r="R40" i="12"/>
  <c r="BK40" i="12" s="1"/>
  <c r="Q40" i="12"/>
  <c r="BJ40" i="12" s="1"/>
  <c r="AB39" i="12"/>
  <c r="BU39" i="12" s="1"/>
  <c r="AA39" i="12"/>
  <c r="BT39" i="12" s="1"/>
  <c r="Z39" i="12"/>
  <c r="BS39" i="12" s="1"/>
  <c r="Y39" i="12"/>
  <c r="BR39" i="12" s="1"/>
  <c r="X39" i="12"/>
  <c r="BQ39" i="12" s="1"/>
  <c r="W39" i="12"/>
  <c r="BP39" i="12" s="1"/>
  <c r="V39" i="12"/>
  <c r="BO39" i="12" s="1"/>
  <c r="U39" i="12"/>
  <c r="BN39" i="12" s="1"/>
  <c r="T39" i="12"/>
  <c r="BM39" i="12" s="1"/>
  <c r="S39" i="12"/>
  <c r="BL39" i="12" s="1"/>
  <c r="R39" i="12"/>
  <c r="BK39" i="12" s="1"/>
  <c r="Q39" i="12"/>
  <c r="BJ39" i="12" s="1"/>
  <c r="AB38" i="12"/>
  <c r="BU38" i="12" s="1"/>
  <c r="AA38" i="12"/>
  <c r="BT38" i="12" s="1"/>
  <c r="Z38" i="12"/>
  <c r="BS38" i="12" s="1"/>
  <c r="Y38" i="12"/>
  <c r="BR38" i="12" s="1"/>
  <c r="X38" i="12"/>
  <c r="BQ38" i="12" s="1"/>
  <c r="W38" i="12"/>
  <c r="BP38" i="12" s="1"/>
  <c r="V38" i="12"/>
  <c r="BO38" i="12" s="1"/>
  <c r="U38" i="12"/>
  <c r="BN38" i="12" s="1"/>
  <c r="T38" i="12"/>
  <c r="BM38" i="12" s="1"/>
  <c r="S38" i="12"/>
  <c r="BL38" i="12" s="1"/>
  <c r="R38" i="12"/>
  <c r="BK38" i="12" s="1"/>
  <c r="Q38" i="12"/>
  <c r="BJ38" i="12" s="1"/>
  <c r="AB37" i="12"/>
  <c r="BU37" i="12" s="1"/>
  <c r="AA37" i="12"/>
  <c r="BT37" i="12" s="1"/>
  <c r="Z37" i="12"/>
  <c r="BS37" i="12" s="1"/>
  <c r="Y37" i="12"/>
  <c r="BR37" i="12" s="1"/>
  <c r="X37" i="12"/>
  <c r="BQ37" i="12" s="1"/>
  <c r="W37" i="12"/>
  <c r="BP37" i="12" s="1"/>
  <c r="V37" i="12"/>
  <c r="BO37" i="12" s="1"/>
  <c r="U37" i="12"/>
  <c r="BN37" i="12" s="1"/>
  <c r="T37" i="12"/>
  <c r="BM37" i="12" s="1"/>
  <c r="S37" i="12"/>
  <c r="BL37" i="12" s="1"/>
  <c r="R37" i="12"/>
  <c r="BK37" i="12" s="1"/>
  <c r="Q37" i="12"/>
  <c r="BJ37" i="12" s="1"/>
  <c r="AB36" i="12"/>
  <c r="BU36" i="12" s="1"/>
  <c r="AA36" i="12"/>
  <c r="BT36" i="12" s="1"/>
  <c r="Z36" i="12"/>
  <c r="BS36" i="12" s="1"/>
  <c r="Y36" i="12"/>
  <c r="BR36" i="12" s="1"/>
  <c r="X36" i="12"/>
  <c r="BQ36" i="12" s="1"/>
  <c r="W36" i="12"/>
  <c r="BP36" i="12" s="1"/>
  <c r="V36" i="12"/>
  <c r="BO36" i="12" s="1"/>
  <c r="U36" i="12"/>
  <c r="BN36" i="12" s="1"/>
  <c r="T36" i="12"/>
  <c r="BM36" i="12" s="1"/>
  <c r="S36" i="12"/>
  <c r="BL36" i="12" s="1"/>
  <c r="R36" i="12"/>
  <c r="BK36" i="12" s="1"/>
  <c r="Q36" i="12"/>
  <c r="BJ36" i="12" s="1"/>
  <c r="AB35" i="12"/>
  <c r="BU35" i="12" s="1"/>
  <c r="AA35" i="12"/>
  <c r="BT35" i="12" s="1"/>
  <c r="Z35" i="12"/>
  <c r="BS35" i="12" s="1"/>
  <c r="Y35" i="12"/>
  <c r="BR35" i="12" s="1"/>
  <c r="X35" i="12"/>
  <c r="BQ35" i="12" s="1"/>
  <c r="W35" i="12"/>
  <c r="BP35" i="12" s="1"/>
  <c r="V35" i="12"/>
  <c r="BO35" i="12" s="1"/>
  <c r="U35" i="12"/>
  <c r="BN35" i="12" s="1"/>
  <c r="T35" i="12"/>
  <c r="BM35" i="12" s="1"/>
  <c r="S35" i="12"/>
  <c r="BL35" i="12" s="1"/>
  <c r="R35" i="12"/>
  <c r="BK35" i="12" s="1"/>
  <c r="Q35" i="12"/>
  <c r="BJ35" i="12" s="1"/>
  <c r="AB34" i="12"/>
  <c r="BU34" i="12" s="1"/>
  <c r="AA34" i="12"/>
  <c r="BT34" i="12" s="1"/>
  <c r="Z34" i="12"/>
  <c r="BS34" i="12" s="1"/>
  <c r="Y34" i="12"/>
  <c r="BR34" i="12" s="1"/>
  <c r="X34" i="12"/>
  <c r="BQ34" i="12" s="1"/>
  <c r="W34" i="12"/>
  <c r="BP34" i="12" s="1"/>
  <c r="V34" i="12"/>
  <c r="BO34" i="12" s="1"/>
  <c r="U34" i="12"/>
  <c r="BN34" i="12" s="1"/>
  <c r="T34" i="12"/>
  <c r="BM34" i="12" s="1"/>
  <c r="S34" i="12"/>
  <c r="BL34" i="12" s="1"/>
  <c r="R34" i="12"/>
  <c r="BK34" i="12" s="1"/>
  <c r="Q34" i="12"/>
  <c r="BJ34" i="12" s="1"/>
  <c r="AB33" i="12"/>
  <c r="BU33" i="12" s="1"/>
  <c r="AA33" i="12"/>
  <c r="BT33" i="12" s="1"/>
  <c r="Z33" i="12"/>
  <c r="BS33" i="12" s="1"/>
  <c r="Y33" i="12"/>
  <c r="BR33" i="12" s="1"/>
  <c r="X33" i="12"/>
  <c r="BQ33" i="12" s="1"/>
  <c r="W33" i="12"/>
  <c r="BP33" i="12" s="1"/>
  <c r="V33" i="12"/>
  <c r="BO33" i="12" s="1"/>
  <c r="U33" i="12"/>
  <c r="BN33" i="12" s="1"/>
  <c r="T33" i="12"/>
  <c r="BM33" i="12" s="1"/>
  <c r="S33" i="12"/>
  <c r="BL33" i="12" s="1"/>
  <c r="R33" i="12"/>
  <c r="BK33" i="12" s="1"/>
  <c r="Q33" i="12"/>
  <c r="BJ33" i="12" s="1"/>
  <c r="AB32" i="12"/>
  <c r="BU32" i="12" s="1"/>
  <c r="AA32" i="12"/>
  <c r="BT32" i="12" s="1"/>
  <c r="Z32" i="12"/>
  <c r="BS32" i="12" s="1"/>
  <c r="Y32" i="12"/>
  <c r="BR32" i="12" s="1"/>
  <c r="X32" i="12"/>
  <c r="BQ32" i="12" s="1"/>
  <c r="W32" i="12"/>
  <c r="BP32" i="12" s="1"/>
  <c r="V32" i="12"/>
  <c r="BO32" i="12" s="1"/>
  <c r="U32" i="12"/>
  <c r="BN32" i="12" s="1"/>
  <c r="T32" i="12"/>
  <c r="BM32" i="12" s="1"/>
  <c r="S32" i="12"/>
  <c r="BL32" i="12" s="1"/>
  <c r="R32" i="12"/>
  <c r="BK32" i="12" s="1"/>
  <c r="Q32" i="12"/>
  <c r="BJ32" i="12" s="1"/>
  <c r="AB31" i="12"/>
  <c r="BU31" i="12" s="1"/>
  <c r="AA31" i="12"/>
  <c r="BT31" i="12" s="1"/>
  <c r="Z31" i="12"/>
  <c r="BS31" i="12" s="1"/>
  <c r="Y31" i="12"/>
  <c r="BR31" i="12" s="1"/>
  <c r="X31" i="12"/>
  <c r="BQ31" i="12" s="1"/>
  <c r="W31" i="12"/>
  <c r="BP31" i="12" s="1"/>
  <c r="V31" i="12"/>
  <c r="BO31" i="12" s="1"/>
  <c r="U31" i="12"/>
  <c r="BN31" i="12" s="1"/>
  <c r="T31" i="12"/>
  <c r="BM31" i="12" s="1"/>
  <c r="S31" i="12"/>
  <c r="BL31" i="12" s="1"/>
  <c r="R31" i="12"/>
  <c r="BK31" i="12" s="1"/>
  <c r="Q31" i="12"/>
  <c r="BJ31" i="12" s="1"/>
  <c r="AB30" i="12"/>
  <c r="BU30" i="12" s="1"/>
  <c r="AA30" i="12"/>
  <c r="BT30" i="12" s="1"/>
  <c r="Z30" i="12"/>
  <c r="BS30" i="12" s="1"/>
  <c r="Y30" i="12"/>
  <c r="BR30" i="12" s="1"/>
  <c r="X30" i="12"/>
  <c r="BQ30" i="12" s="1"/>
  <c r="W30" i="12"/>
  <c r="BP30" i="12" s="1"/>
  <c r="V30" i="12"/>
  <c r="BO30" i="12" s="1"/>
  <c r="U30" i="12"/>
  <c r="BN30" i="12" s="1"/>
  <c r="T30" i="12"/>
  <c r="BM30" i="12" s="1"/>
  <c r="S30" i="12"/>
  <c r="BL30" i="12" s="1"/>
  <c r="R30" i="12"/>
  <c r="BK30" i="12" s="1"/>
  <c r="Q30" i="12"/>
  <c r="BJ30" i="12" s="1"/>
  <c r="AB29" i="12"/>
  <c r="BU29" i="12" s="1"/>
  <c r="AA29" i="12"/>
  <c r="BT29" i="12" s="1"/>
  <c r="Z29" i="12"/>
  <c r="BS29" i="12" s="1"/>
  <c r="Y29" i="12"/>
  <c r="BR29" i="12" s="1"/>
  <c r="X29" i="12"/>
  <c r="BQ29" i="12" s="1"/>
  <c r="W29" i="12"/>
  <c r="BP29" i="12" s="1"/>
  <c r="V29" i="12"/>
  <c r="BO29" i="12" s="1"/>
  <c r="U29" i="12"/>
  <c r="BN29" i="12" s="1"/>
  <c r="T29" i="12"/>
  <c r="BM29" i="12" s="1"/>
  <c r="S29" i="12"/>
  <c r="BL29" i="12" s="1"/>
  <c r="R29" i="12"/>
  <c r="BK29" i="12" s="1"/>
  <c r="Q29" i="12"/>
  <c r="BJ29" i="12" s="1"/>
  <c r="AB28" i="12"/>
  <c r="BU28" i="12" s="1"/>
  <c r="AA28" i="12"/>
  <c r="BT28" i="12" s="1"/>
  <c r="Z28" i="12"/>
  <c r="BS28" i="12" s="1"/>
  <c r="Y28" i="12"/>
  <c r="BR28" i="12" s="1"/>
  <c r="X28" i="12"/>
  <c r="BQ28" i="12" s="1"/>
  <c r="W28" i="12"/>
  <c r="BP28" i="12" s="1"/>
  <c r="V28" i="12"/>
  <c r="BO28" i="12" s="1"/>
  <c r="U28" i="12"/>
  <c r="BN28" i="12" s="1"/>
  <c r="T28" i="12"/>
  <c r="BM28" i="12" s="1"/>
  <c r="S28" i="12"/>
  <c r="BL28" i="12" s="1"/>
  <c r="R28" i="12"/>
  <c r="BK28" i="12" s="1"/>
  <c r="Q28" i="12"/>
  <c r="BJ28" i="12" s="1"/>
  <c r="AB27" i="12"/>
  <c r="BU27" i="12" s="1"/>
  <c r="AA27" i="12"/>
  <c r="BT27" i="12" s="1"/>
  <c r="Z27" i="12"/>
  <c r="BS27" i="12" s="1"/>
  <c r="Y27" i="12"/>
  <c r="BR27" i="12" s="1"/>
  <c r="X27" i="12"/>
  <c r="BQ27" i="12" s="1"/>
  <c r="W27" i="12"/>
  <c r="BP27" i="12" s="1"/>
  <c r="V27" i="12"/>
  <c r="BO27" i="12" s="1"/>
  <c r="U27" i="12"/>
  <c r="BN27" i="12" s="1"/>
  <c r="T27" i="12"/>
  <c r="BM27" i="12" s="1"/>
  <c r="S27" i="12"/>
  <c r="BL27" i="12" s="1"/>
  <c r="R27" i="12"/>
  <c r="BK27" i="12" s="1"/>
  <c r="Q27" i="12"/>
  <c r="BJ27" i="12" s="1"/>
  <c r="AB26" i="12"/>
  <c r="BU26" i="12" s="1"/>
  <c r="AA26" i="12"/>
  <c r="BT26" i="12" s="1"/>
  <c r="Z26" i="12"/>
  <c r="BS26" i="12" s="1"/>
  <c r="Y26" i="12"/>
  <c r="BR26" i="12" s="1"/>
  <c r="X26" i="12"/>
  <c r="BQ26" i="12" s="1"/>
  <c r="W26" i="12"/>
  <c r="BP26" i="12" s="1"/>
  <c r="V26" i="12"/>
  <c r="BO26" i="12" s="1"/>
  <c r="U26" i="12"/>
  <c r="BN26" i="12" s="1"/>
  <c r="T26" i="12"/>
  <c r="BM26" i="12" s="1"/>
  <c r="S26" i="12"/>
  <c r="BL26" i="12" s="1"/>
  <c r="R26" i="12"/>
  <c r="BK26" i="12" s="1"/>
  <c r="Q26" i="12"/>
  <c r="BJ26" i="12" s="1"/>
  <c r="AB25" i="12"/>
  <c r="BU25" i="12" s="1"/>
  <c r="AA25" i="12"/>
  <c r="BT25" i="12" s="1"/>
  <c r="Z25" i="12"/>
  <c r="BS25" i="12" s="1"/>
  <c r="Y25" i="12"/>
  <c r="BR25" i="12" s="1"/>
  <c r="X25" i="12"/>
  <c r="BQ25" i="12" s="1"/>
  <c r="W25" i="12"/>
  <c r="BP25" i="12" s="1"/>
  <c r="V25" i="12"/>
  <c r="BO25" i="12" s="1"/>
  <c r="U25" i="12"/>
  <c r="BN25" i="12" s="1"/>
  <c r="T25" i="12"/>
  <c r="BM25" i="12" s="1"/>
  <c r="S25" i="12"/>
  <c r="BL25" i="12" s="1"/>
  <c r="R25" i="12"/>
  <c r="BK25" i="12" s="1"/>
  <c r="Q25" i="12"/>
  <c r="BJ25" i="12" s="1"/>
  <c r="AB24" i="12"/>
  <c r="BU24" i="12" s="1"/>
  <c r="AA24" i="12"/>
  <c r="BT24" i="12" s="1"/>
  <c r="Z24" i="12"/>
  <c r="BS24" i="12" s="1"/>
  <c r="Y24" i="12"/>
  <c r="BR24" i="12" s="1"/>
  <c r="X24" i="12"/>
  <c r="BQ24" i="12" s="1"/>
  <c r="W24" i="12"/>
  <c r="BP24" i="12" s="1"/>
  <c r="V24" i="12"/>
  <c r="BO24" i="12" s="1"/>
  <c r="U24" i="12"/>
  <c r="BN24" i="12" s="1"/>
  <c r="T24" i="12"/>
  <c r="BM24" i="12" s="1"/>
  <c r="S24" i="12"/>
  <c r="BL24" i="12" s="1"/>
  <c r="R24" i="12"/>
  <c r="BK24" i="12" s="1"/>
  <c r="Q24" i="12"/>
  <c r="BJ24" i="12" s="1"/>
  <c r="AB23" i="12"/>
  <c r="BU23" i="12" s="1"/>
  <c r="AA23" i="12"/>
  <c r="BT23" i="12" s="1"/>
  <c r="Z23" i="12"/>
  <c r="BS23" i="12" s="1"/>
  <c r="Y23" i="12"/>
  <c r="BR23" i="12" s="1"/>
  <c r="X23" i="12"/>
  <c r="BQ23" i="12" s="1"/>
  <c r="W23" i="12"/>
  <c r="BP23" i="12" s="1"/>
  <c r="V23" i="12"/>
  <c r="BO23" i="12" s="1"/>
  <c r="U23" i="12"/>
  <c r="BN23" i="12" s="1"/>
  <c r="T23" i="12"/>
  <c r="BM23" i="12" s="1"/>
  <c r="S23" i="12"/>
  <c r="BL23" i="12" s="1"/>
  <c r="R23" i="12"/>
  <c r="BK23" i="12" s="1"/>
  <c r="Q23" i="12"/>
  <c r="BJ23" i="12" s="1"/>
  <c r="AB22" i="12"/>
  <c r="BU22" i="12" s="1"/>
  <c r="AA22" i="12"/>
  <c r="BT22" i="12" s="1"/>
  <c r="Z22" i="12"/>
  <c r="BS22" i="12" s="1"/>
  <c r="Y22" i="12"/>
  <c r="BR22" i="12" s="1"/>
  <c r="X22" i="12"/>
  <c r="BQ22" i="12" s="1"/>
  <c r="W22" i="12"/>
  <c r="BP22" i="12" s="1"/>
  <c r="V22" i="12"/>
  <c r="BO22" i="12" s="1"/>
  <c r="U22" i="12"/>
  <c r="BN22" i="12" s="1"/>
  <c r="T22" i="12"/>
  <c r="BM22" i="12" s="1"/>
  <c r="S22" i="12"/>
  <c r="BL22" i="12" s="1"/>
  <c r="R22" i="12"/>
  <c r="BK22" i="12" s="1"/>
  <c r="Q22" i="12"/>
  <c r="BJ22" i="12" s="1"/>
  <c r="AB21" i="12"/>
  <c r="BU21" i="12" s="1"/>
  <c r="AA21" i="12"/>
  <c r="BT21" i="12" s="1"/>
  <c r="Z21" i="12"/>
  <c r="BS21" i="12" s="1"/>
  <c r="Y21" i="12"/>
  <c r="BR21" i="12" s="1"/>
  <c r="X21" i="12"/>
  <c r="BQ21" i="12" s="1"/>
  <c r="W21" i="12"/>
  <c r="BP21" i="12" s="1"/>
  <c r="V21" i="12"/>
  <c r="BO21" i="12" s="1"/>
  <c r="U21" i="12"/>
  <c r="BN21" i="12" s="1"/>
  <c r="T21" i="12"/>
  <c r="BM21" i="12" s="1"/>
  <c r="S21" i="12"/>
  <c r="BL21" i="12" s="1"/>
  <c r="R21" i="12"/>
  <c r="BK21" i="12" s="1"/>
  <c r="Q21" i="12"/>
  <c r="BJ21" i="12" s="1"/>
  <c r="AB20" i="12"/>
  <c r="BU20" i="12" s="1"/>
  <c r="AA20" i="12"/>
  <c r="BT20" i="12" s="1"/>
  <c r="Z20" i="12"/>
  <c r="BS20" i="12" s="1"/>
  <c r="Y20" i="12"/>
  <c r="BR20" i="12" s="1"/>
  <c r="X20" i="12"/>
  <c r="BQ20" i="12" s="1"/>
  <c r="W20" i="12"/>
  <c r="BP20" i="12" s="1"/>
  <c r="V20" i="12"/>
  <c r="BO20" i="12" s="1"/>
  <c r="U20" i="12"/>
  <c r="BN20" i="12" s="1"/>
  <c r="T20" i="12"/>
  <c r="BM20" i="12" s="1"/>
  <c r="S20" i="12"/>
  <c r="BL20" i="12" s="1"/>
  <c r="R20" i="12"/>
  <c r="BK20" i="12" s="1"/>
  <c r="Q20" i="12"/>
  <c r="BJ20" i="12" s="1"/>
  <c r="AB19" i="12"/>
  <c r="BU19" i="12" s="1"/>
  <c r="AA19" i="12"/>
  <c r="BT19" i="12" s="1"/>
  <c r="Z19" i="12"/>
  <c r="BS19" i="12" s="1"/>
  <c r="Y19" i="12"/>
  <c r="BR19" i="12" s="1"/>
  <c r="X19" i="12"/>
  <c r="BQ19" i="12" s="1"/>
  <c r="W19" i="12"/>
  <c r="BP19" i="12" s="1"/>
  <c r="V19" i="12"/>
  <c r="BO19" i="12" s="1"/>
  <c r="U19" i="12"/>
  <c r="BN19" i="12" s="1"/>
  <c r="T19" i="12"/>
  <c r="BM19" i="12" s="1"/>
  <c r="S19" i="12"/>
  <c r="BL19" i="12" s="1"/>
  <c r="R19" i="12"/>
  <c r="BK19" i="12" s="1"/>
  <c r="Q19" i="12"/>
  <c r="BJ19" i="12" s="1"/>
  <c r="AB18" i="12"/>
  <c r="BU18" i="12" s="1"/>
  <c r="AA18" i="12"/>
  <c r="BT18" i="12" s="1"/>
  <c r="Z18" i="12"/>
  <c r="BS18" i="12" s="1"/>
  <c r="Y18" i="12"/>
  <c r="BR18" i="12" s="1"/>
  <c r="X18" i="12"/>
  <c r="BQ18" i="12" s="1"/>
  <c r="W18" i="12"/>
  <c r="BP18" i="12" s="1"/>
  <c r="V18" i="12"/>
  <c r="BO18" i="12" s="1"/>
  <c r="U18" i="12"/>
  <c r="BN18" i="12" s="1"/>
  <c r="T18" i="12"/>
  <c r="BM18" i="12" s="1"/>
  <c r="S18" i="12"/>
  <c r="BL18" i="12" s="1"/>
  <c r="R18" i="12"/>
  <c r="BK18" i="12" s="1"/>
  <c r="Q18" i="12"/>
  <c r="BJ18" i="12" s="1"/>
  <c r="AB17" i="12"/>
  <c r="BU17" i="12" s="1"/>
  <c r="AA17" i="12"/>
  <c r="BT17" i="12" s="1"/>
  <c r="Z17" i="12"/>
  <c r="BS17" i="12" s="1"/>
  <c r="Y17" i="12"/>
  <c r="BR17" i="12" s="1"/>
  <c r="X17" i="12"/>
  <c r="BQ17" i="12" s="1"/>
  <c r="W17" i="12"/>
  <c r="BP17" i="12" s="1"/>
  <c r="V17" i="12"/>
  <c r="BO17" i="12" s="1"/>
  <c r="U17" i="12"/>
  <c r="BN17" i="12" s="1"/>
  <c r="T17" i="12"/>
  <c r="BM17" i="12" s="1"/>
  <c r="S17" i="12"/>
  <c r="BL17" i="12" s="1"/>
  <c r="R17" i="12"/>
  <c r="BK17" i="12" s="1"/>
  <c r="Q17" i="12"/>
  <c r="BJ17" i="12" s="1"/>
  <c r="AB16" i="12"/>
  <c r="BU16" i="12" s="1"/>
  <c r="AA16" i="12"/>
  <c r="BT16" i="12" s="1"/>
  <c r="Z16" i="12"/>
  <c r="BS16" i="12" s="1"/>
  <c r="Y16" i="12"/>
  <c r="BR16" i="12" s="1"/>
  <c r="X16" i="12"/>
  <c r="BQ16" i="12" s="1"/>
  <c r="W16" i="12"/>
  <c r="BP16" i="12" s="1"/>
  <c r="V16" i="12"/>
  <c r="BO16" i="12" s="1"/>
  <c r="U16" i="12"/>
  <c r="BN16" i="12" s="1"/>
  <c r="T16" i="12"/>
  <c r="BM16" i="12" s="1"/>
  <c r="S16" i="12"/>
  <c r="BL16" i="12" s="1"/>
  <c r="R16" i="12"/>
  <c r="BK16" i="12" s="1"/>
  <c r="Q16" i="12"/>
  <c r="BJ16" i="12" s="1"/>
  <c r="AB15" i="12"/>
  <c r="BU15" i="12" s="1"/>
  <c r="AA15" i="12"/>
  <c r="BT15" i="12" s="1"/>
  <c r="Z15" i="12"/>
  <c r="BS15" i="12" s="1"/>
  <c r="Y15" i="12"/>
  <c r="BR15" i="12" s="1"/>
  <c r="X15" i="12"/>
  <c r="BQ15" i="12" s="1"/>
  <c r="W15" i="12"/>
  <c r="BP15" i="12" s="1"/>
  <c r="V15" i="12"/>
  <c r="BO15" i="12" s="1"/>
  <c r="U15" i="12"/>
  <c r="BN15" i="12" s="1"/>
  <c r="T15" i="12"/>
  <c r="BM15" i="12" s="1"/>
  <c r="S15" i="12"/>
  <c r="BL15" i="12" s="1"/>
  <c r="R15" i="12"/>
  <c r="BK15" i="12" s="1"/>
  <c r="Q15" i="12"/>
  <c r="BJ15" i="12" s="1"/>
  <c r="AB14" i="12"/>
  <c r="BU14" i="12" s="1"/>
  <c r="AA14" i="12"/>
  <c r="BT14" i="12" s="1"/>
  <c r="Z14" i="12"/>
  <c r="BS14" i="12" s="1"/>
  <c r="Y14" i="12"/>
  <c r="BR14" i="12" s="1"/>
  <c r="X14" i="12"/>
  <c r="BQ14" i="12" s="1"/>
  <c r="W14" i="12"/>
  <c r="BP14" i="12" s="1"/>
  <c r="V14" i="12"/>
  <c r="BO14" i="12" s="1"/>
  <c r="U14" i="12"/>
  <c r="BN14" i="12" s="1"/>
  <c r="T14" i="12"/>
  <c r="BM14" i="12" s="1"/>
  <c r="S14" i="12"/>
  <c r="BL14" i="12" s="1"/>
  <c r="R14" i="12"/>
  <c r="BK14" i="12" s="1"/>
  <c r="Q14" i="12"/>
  <c r="BJ14" i="12" s="1"/>
  <c r="AB13" i="12"/>
  <c r="BU13" i="12" s="1"/>
  <c r="AA13" i="12"/>
  <c r="BT13" i="12" s="1"/>
  <c r="Z13" i="12"/>
  <c r="BS13" i="12" s="1"/>
  <c r="Y13" i="12"/>
  <c r="BR13" i="12" s="1"/>
  <c r="X13" i="12"/>
  <c r="BQ13" i="12" s="1"/>
  <c r="W13" i="12"/>
  <c r="BP13" i="12" s="1"/>
  <c r="V13" i="12"/>
  <c r="BO13" i="12" s="1"/>
  <c r="U13" i="12"/>
  <c r="BN13" i="12" s="1"/>
  <c r="T13" i="12"/>
  <c r="BM13" i="12" s="1"/>
  <c r="S13" i="12"/>
  <c r="BL13" i="12" s="1"/>
  <c r="R13" i="12"/>
  <c r="BK13" i="12" s="1"/>
  <c r="Q13" i="12"/>
  <c r="BJ13" i="12" s="1"/>
  <c r="AB12" i="12"/>
  <c r="BU12" i="12" s="1"/>
  <c r="AA12" i="12"/>
  <c r="BT12" i="12" s="1"/>
  <c r="Z12" i="12"/>
  <c r="BS12" i="12" s="1"/>
  <c r="Y12" i="12"/>
  <c r="BR12" i="12" s="1"/>
  <c r="X12" i="12"/>
  <c r="BQ12" i="12" s="1"/>
  <c r="W12" i="12"/>
  <c r="BP12" i="12" s="1"/>
  <c r="V12" i="12"/>
  <c r="BO12" i="12" s="1"/>
  <c r="U12" i="12"/>
  <c r="BN12" i="12" s="1"/>
  <c r="T12" i="12"/>
  <c r="BM12" i="12" s="1"/>
  <c r="S12" i="12"/>
  <c r="BL12" i="12" s="1"/>
  <c r="R12" i="12"/>
  <c r="BK12" i="12" s="1"/>
  <c r="Q12" i="12"/>
  <c r="BJ12" i="12" s="1"/>
  <c r="AB11" i="12"/>
  <c r="BU11" i="12" s="1"/>
  <c r="AA11" i="12"/>
  <c r="BT11" i="12" s="1"/>
  <c r="Z11" i="12"/>
  <c r="BS11" i="12" s="1"/>
  <c r="Y11" i="12"/>
  <c r="BR11" i="12" s="1"/>
  <c r="X11" i="12"/>
  <c r="BQ11" i="12" s="1"/>
  <c r="W11" i="12"/>
  <c r="BP11" i="12" s="1"/>
  <c r="V11" i="12"/>
  <c r="BO11" i="12" s="1"/>
  <c r="U11" i="12"/>
  <c r="BN11" i="12" s="1"/>
  <c r="T11" i="12"/>
  <c r="BM11" i="12" s="1"/>
  <c r="S11" i="12"/>
  <c r="BL11" i="12" s="1"/>
  <c r="R11" i="12"/>
  <c r="BK11" i="12" s="1"/>
  <c r="Q11" i="12"/>
  <c r="BJ11" i="12" s="1"/>
  <c r="AB10" i="12"/>
  <c r="BU10" i="12" s="1"/>
  <c r="AA10" i="12"/>
  <c r="BT10" i="12" s="1"/>
  <c r="Z10" i="12"/>
  <c r="BS10" i="12" s="1"/>
  <c r="Y10" i="12"/>
  <c r="BR10" i="12" s="1"/>
  <c r="X10" i="12"/>
  <c r="BQ10" i="12" s="1"/>
  <c r="W10" i="12"/>
  <c r="BP10" i="12" s="1"/>
  <c r="V10" i="12"/>
  <c r="BO10" i="12" s="1"/>
  <c r="U10" i="12"/>
  <c r="BN10" i="12" s="1"/>
  <c r="T10" i="12"/>
  <c r="BM10" i="12" s="1"/>
  <c r="S10" i="12"/>
  <c r="BL10" i="12" s="1"/>
  <c r="R10" i="12"/>
  <c r="BK10" i="12" s="1"/>
  <c r="Q10" i="12"/>
  <c r="BJ10" i="12" s="1"/>
  <c r="AB9" i="12"/>
  <c r="BU9" i="12" s="1"/>
  <c r="AA9" i="12"/>
  <c r="BT9" i="12" s="1"/>
  <c r="Z9" i="12"/>
  <c r="BS9" i="12" s="1"/>
  <c r="Y9" i="12"/>
  <c r="BR9" i="12" s="1"/>
  <c r="X9" i="12"/>
  <c r="BQ9" i="12" s="1"/>
  <c r="W9" i="12"/>
  <c r="BP9" i="12" s="1"/>
  <c r="V9" i="12"/>
  <c r="BO9" i="12" s="1"/>
  <c r="U9" i="12"/>
  <c r="BN9" i="12" s="1"/>
  <c r="T9" i="12"/>
  <c r="BM9" i="12" s="1"/>
  <c r="S9" i="12"/>
  <c r="BL9" i="12" s="1"/>
  <c r="R9" i="12"/>
  <c r="BK9" i="12" s="1"/>
  <c r="Q9" i="12"/>
  <c r="BJ9" i="12" s="1"/>
  <c r="AB8" i="12"/>
  <c r="BU8" i="12" s="1"/>
  <c r="AA8" i="12"/>
  <c r="BT8" i="12" s="1"/>
  <c r="Z8" i="12"/>
  <c r="BS8" i="12" s="1"/>
  <c r="Y8" i="12"/>
  <c r="BR8" i="12" s="1"/>
  <c r="X8" i="12"/>
  <c r="BQ8" i="12" s="1"/>
  <c r="W8" i="12"/>
  <c r="BP8" i="12" s="1"/>
  <c r="V8" i="12"/>
  <c r="BO8" i="12" s="1"/>
  <c r="U8" i="12"/>
  <c r="BN8" i="12" s="1"/>
  <c r="T8" i="12"/>
  <c r="BM8" i="12" s="1"/>
  <c r="S8" i="12"/>
  <c r="BL8" i="12" s="1"/>
  <c r="R8" i="12"/>
  <c r="BK8" i="12" s="1"/>
  <c r="Q8" i="12"/>
  <c r="BJ8" i="12" s="1"/>
  <c r="AB7" i="12"/>
  <c r="BU7" i="12" s="1"/>
  <c r="AA7" i="12"/>
  <c r="BT7" i="12" s="1"/>
  <c r="Z7" i="12"/>
  <c r="BS7" i="12" s="1"/>
  <c r="Y7" i="12"/>
  <c r="BR7" i="12" s="1"/>
  <c r="X7" i="12"/>
  <c r="BQ7" i="12" s="1"/>
  <c r="W7" i="12"/>
  <c r="BP7" i="12" s="1"/>
  <c r="V7" i="12"/>
  <c r="BO7" i="12" s="1"/>
  <c r="U7" i="12"/>
  <c r="BN7" i="12" s="1"/>
  <c r="T7" i="12"/>
  <c r="BM7" i="12" s="1"/>
  <c r="S7" i="12"/>
  <c r="BL7" i="12" s="1"/>
  <c r="R7" i="12"/>
  <c r="BK7" i="12" s="1"/>
  <c r="Q7" i="12"/>
  <c r="BJ7" i="12" s="1"/>
  <c r="AB6" i="12"/>
  <c r="BU6" i="12" s="1"/>
  <c r="AA6" i="12"/>
  <c r="BT6" i="12" s="1"/>
  <c r="Z6" i="12"/>
  <c r="BS6" i="12" s="1"/>
  <c r="Y6" i="12"/>
  <c r="BR6" i="12" s="1"/>
  <c r="X6" i="12"/>
  <c r="BQ6" i="12" s="1"/>
  <c r="W6" i="12"/>
  <c r="BP6" i="12" s="1"/>
  <c r="V6" i="12"/>
  <c r="BO6" i="12" s="1"/>
  <c r="U6" i="12"/>
  <c r="BN6" i="12" s="1"/>
  <c r="T6" i="12"/>
  <c r="BM6" i="12" s="1"/>
  <c r="S6" i="12"/>
  <c r="BL6" i="12" s="1"/>
  <c r="R6" i="12"/>
  <c r="BK6" i="12" s="1"/>
  <c r="Q6" i="12"/>
  <c r="BJ6" i="12" s="1"/>
  <c r="CO60" i="12" l="1"/>
  <c r="CO74" i="12"/>
  <c r="CO81" i="12"/>
  <c r="CO73" i="12"/>
  <c r="CO72" i="12"/>
  <c r="CO57" i="12"/>
  <c r="CO61" i="12"/>
  <c r="CP65" i="12"/>
  <c r="CO86" i="12"/>
  <c r="CO84" i="12"/>
  <c r="CO85" i="12"/>
  <c r="CO82" i="12"/>
  <c r="CO76" i="12"/>
  <c r="CO70" i="12"/>
  <c r="CO58" i="12"/>
  <c r="CO75" i="12"/>
  <c r="CO64" i="12"/>
  <c r="CO69" i="12"/>
  <c r="BV9" i="12"/>
  <c r="CP9" i="12" s="1"/>
  <c r="BV19" i="12"/>
  <c r="CP19" i="12" s="1"/>
  <c r="BV23" i="12"/>
  <c r="CP23" i="12" s="1"/>
  <c r="BV25" i="12"/>
  <c r="CP25" i="12" s="1"/>
  <c r="BV26" i="12"/>
  <c r="CP26" i="12" s="1"/>
  <c r="BV27" i="12"/>
  <c r="BV28" i="12"/>
  <c r="CP28" i="12" s="1"/>
  <c r="BV30" i="12"/>
  <c r="CP30" i="12" s="1"/>
  <c r="BV31" i="12"/>
  <c r="BV32" i="12"/>
  <c r="BV33" i="12"/>
  <c r="CP33" i="12" s="1"/>
  <c r="BV34" i="12"/>
  <c r="CP34" i="12" s="1"/>
  <c r="BV36" i="12"/>
  <c r="BV37" i="12"/>
  <c r="CP37" i="12" s="1"/>
  <c r="BV38" i="12"/>
  <c r="BV40" i="12"/>
  <c r="BV41" i="12"/>
  <c r="CP41" i="12" s="1"/>
  <c r="BV42" i="12"/>
  <c r="BV43" i="12"/>
  <c r="CP43" i="12" s="1"/>
  <c r="BV44" i="12"/>
  <c r="CP44" i="12" s="1"/>
  <c r="BV45" i="12"/>
  <c r="BV46" i="12"/>
  <c r="BV47" i="12"/>
  <c r="CP47" i="12" s="1"/>
  <c r="BV48" i="12"/>
  <c r="CP48" i="12" s="1"/>
  <c r="BV49" i="12"/>
  <c r="CP49" i="12" s="1"/>
  <c r="BV50" i="12"/>
  <c r="CP50" i="12" s="1"/>
  <c r="BV51" i="12"/>
  <c r="CO51" i="12" s="1"/>
  <c r="BV52" i="12"/>
  <c r="BV53" i="12"/>
  <c r="CP53" i="12" s="1"/>
  <c r="BV54" i="12"/>
  <c r="CP54" i="12" s="1"/>
  <c r="BV55" i="12"/>
  <c r="CL6" i="12"/>
  <c r="CL7" i="12"/>
  <c r="CL8" i="12"/>
  <c r="CL9" i="12"/>
  <c r="CO9" i="12" s="1"/>
  <c r="CL10" i="12"/>
  <c r="CL11" i="12"/>
  <c r="CL12" i="12"/>
  <c r="CL13" i="12"/>
  <c r="CL14" i="12"/>
  <c r="CL15" i="12"/>
  <c r="CO15" i="12" s="1"/>
  <c r="CL16" i="12"/>
  <c r="CL17" i="12"/>
  <c r="CL18" i="12"/>
  <c r="CL19" i="12"/>
  <c r="CL20" i="12"/>
  <c r="CL21" i="12"/>
  <c r="CL22" i="12"/>
  <c r="CL23" i="12"/>
  <c r="CL24" i="12"/>
  <c r="CL25" i="12"/>
  <c r="CO25" i="12" s="1"/>
  <c r="CL26" i="12"/>
  <c r="CL27" i="12"/>
  <c r="CL28" i="12"/>
  <c r="CO28" i="12" s="1"/>
  <c r="CL29" i="12"/>
  <c r="CL30" i="12"/>
  <c r="CO30" i="12" s="1"/>
  <c r="CL31" i="12"/>
  <c r="CL32" i="12"/>
  <c r="CL33" i="12"/>
  <c r="CO33" i="12" s="1"/>
  <c r="CL34" i="12"/>
  <c r="CO34" i="12" s="1"/>
  <c r="CL35" i="12"/>
  <c r="CL36" i="12"/>
  <c r="CO36" i="12" s="1"/>
  <c r="CL37" i="12"/>
  <c r="CL38" i="12"/>
  <c r="CL39" i="12"/>
  <c r="CL40" i="12"/>
  <c r="CL41" i="12"/>
  <c r="CL42" i="12"/>
  <c r="CO42" i="12" s="1"/>
  <c r="CL43" i="12"/>
  <c r="CO43" i="12" s="1"/>
  <c r="CL44" i="12"/>
  <c r="CL45" i="12"/>
  <c r="CL46" i="12"/>
  <c r="CL47" i="12"/>
  <c r="CL48" i="12"/>
  <c r="CO48" i="12" s="1"/>
  <c r="CL49" i="12"/>
  <c r="CL50" i="12"/>
  <c r="CL51" i="12"/>
  <c r="CL52" i="12"/>
  <c r="CL53" i="12"/>
  <c r="CL54" i="12"/>
  <c r="CL55" i="12"/>
  <c r="BV8" i="12"/>
  <c r="CP8" i="12" s="1"/>
  <c r="BV11" i="12"/>
  <c r="CP11" i="12" s="1"/>
  <c r="BV12" i="12"/>
  <c r="CP12" i="12" s="1"/>
  <c r="BV13" i="12"/>
  <c r="CO13" i="12" s="1"/>
  <c r="BV14" i="12"/>
  <c r="CP14" i="12" s="1"/>
  <c r="BV15" i="12"/>
  <c r="BV16" i="12"/>
  <c r="CP16" i="12" s="1"/>
  <c r="BV17" i="12"/>
  <c r="CP17" i="12" s="1"/>
  <c r="BV18" i="12"/>
  <c r="BV20" i="12"/>
  <c r="CP20" i="12" s="1"/>
  <c r="BV21" i="12"/>
  <c r="BV24" i="12"/>
  <c r="CP59" i="12"/>
  <c r="CP69" i="12"/>
  <c r="BV6" i="12"/>
  <c r="CP6" i="12" s="1"/>
  <c r="BV7" i="12"/>
  <c r="CO7" i="12" s="1"/>
  <c r="BV10" i="12"/>
  <c r="CP10" i="12" s="1"/>
  <c r="BV22" i="12"/>
  <c r="CP22" i="12" s="1"/>
  <c r="CO62" i="12"/>
  <c r="BV35" i="12"/>
  <c r="CO35" i="12" s="1"/>
  <c r="BV39" i="12"/>
  <c r="CO19" i="12"/>
  <c r="BV29" i="12"/>
  <c r="CP29" i="12" s="1"/>
  <c r="CO29" i="12"/>
  <c r="CO31" i="12"/>
  <c r="CO32" i="12"/>
  <c r="CO55" i="12"/>
  <c r="CP18" i="12"/>
  <c r="CP38" i="12"/>
  <c r="CP42" i="12"/>
  <c r="CP46" i="12"/>
  <c r="CP7" i="12"/>
  <c r="CP15" i="12"/>
  <c r="CP27" i="12"/>
  <c r="CP31" i="12"/>
  <c r="CP55" i="12"/>
  <c r="CP24" i="12"/>
  <c r="CP32" i="12"/>
  <c r="CP36" i="12"/>
  <c r="CP40" i="12"/>
  <c r="CP52" i="12"/>
  <c r="CP13" i="12"/>
  <c r="CP45" i="12"/>
  <c r="CO67" i="12"/>
  <c r="CP84" i="12"/>
  <c r="CP68" i="12"/>
  <c r="CP64" i="12"/>
  <c r="CP60" i="12"/>
  <c r="G27" i="6"/>
  <c r="F27" i="6"/>
  <c r="AB26" i="6"/>
  <c r="AB29" i="6" s="1"/>
  <c r="AA26" i="6"/>
  <c r="AA29" i="6" s="1"/>
  <c r="N26" i="6"/>
  <c r="M26" i="6"/>
  <c r="BH15" i="6" s="1"/>
  <c r="G26" i="6"/>
  <c r="BI9" i="6" s="1"/>
  <c r="F26" i="6"/>
  <c r="BH9" i="6" s="1"/>
  <c r="U25" i="6"/>
  <c r="U29" i="6" s="1"/>
  <c r="T25" i="6"/>
  <c r="T29" i="6" s="1"/>
  <c r="N25" i="6"/>
  <c r="M25" i="6"/>
  <c r="BH14" i="6" s="1"/>
  <c r="G25" i="6"/>
  <c r="F25" i="6"/>
  <c r="BH8" i="6" s="1"/>
  <c r="N24" i="6"/>
  <c r="N29" i="6" s="1"/>
  <c r="M24" i="6"/>
  <c r="M29" i="6" s="1"/>
  <c r="G24" i="6"/>
  <c r="F24" i="6"/>
  <c r="BB22" i="6"/>
  <c r="BD22" i="6" s="1"/>
  <c r="BI19" i="6"/>
  <c r="BH19" i="6"/>
  <c r="BD19" i="6"/>
  <c r="BC19" i="6"/>
  <c r="BE19" i="6" s="1"/>
  <c r="BB19" i="6"/>
  <c r="BF19" i="6" s="1"/>
  <c r="BI15" i="6"/>
  <c r="BB15" i="6"/>
  <c r="BD15" i="6" s="1"/>
  <c r="BI14" i="6"/>
  <c r="BD14" i="6"/>
  <c r="BB14" i="6"/>
  <c r="BC14" i="6" s="1"/>
  <c r="BH13" i="6"/>
  <c r="BB13" i="6"/>
  <c r="BI10" i="6"/>
  <c r="BH10" i="6"/>
  <c r="BB10" i="6"/>
  <c r="BC10" i="6" s="1"/>
  <c r="BB9" i="6"/>
  <c r="BD9" i="6" s="1"/>
  <c r="BI8" i="6"/>
  <c r="BB8" i="6"/>
  <c r="BD8" i="6" s="1"/>
  <c r="BI7" i="6"/>
  <c r="BH7" i="6"/>
  <c r="BB7" i="6"/>
  <c r="BD7" i="6" s="1"/>
  <c r="CO52" i="12" l="1"/>
  <c r="CP51" i="12"/>
  <c r="CO27" i="12"/>
  <c r="BD10" i="6"/>
  <c r="BD11" i="6" s="1"/>
  <c r="BH16" i="6"/>
  <c r="BH11" i="6"/>
  <c r="BI11" i="6"/>
  <c r="BC8" i="6"/>
  <c r="CO40" i="12"/>
  <c r="BB16" i="6"/>
  <c r="CO23" i="12"/>
  <c r="CO54" i="12"/>
  <c r="CO46" i="12"/>
  <c r="CO45" i="12"/>
  <c r="CO26" i="12"/>
  <c r="CP35" i="12"/>
  <c r="CO17" i="12"/>
  <c r="CO21" i="12"/>
  <c r="CO24" i="12"/>
  <c r="CO18" i="12"/>
  <c r="CO12" i="12"/>
  <c r="CO6" i="12"/>
  <c r="CO53" i="12"/>
  <c r="CO47" i="12"/>
  <c r="CO41" i="12"/>
  <c r="CO11" i="12"/>
  <c r="CO39" i="12"/>
  <c r="CO22" i="12"/>
  <c r="CO10" i="12"/>
  <c r="CO16" i="12"/>
  <c r="CO49" i="12"/>
  <c r="CO37" i="12"/>
  <c r="CO50" i="12"/>
  <c r="CO44" i="12"/>
  <c r="CO20" i="12"/>
  <c r="CO14" i="12"/>
  <c r="CO8" i="12"/>
  <c r="CP39" i="12"/>
  <c r="CP21" i="12"/>
  <c r="BJ19" i="6"/>
  <c r="BK19" i="6" s="1"/>
  <c r="F29" i="6"/>
  <c r="BC22" i="6"/>
  <c r="BE22" i="6" s="1"/>
  <c r="BF22" i="6" s="1"/>
  <c r="BH22" i="6"/>
  <c r="G29" i="6"/>
  <c r="BC7" i="6"/>
  <c r="BC9" i="6"/>
  <c r="BC13" i="6"/>
  <c r="BC16" i="6" s="1"/>
  <c r="BI13" i="6"/>
  <c r="BI16" i="6" s="1"/>
  <c r="BC15" i="6"/>
  <c r="BI22" i="6"/>
  <c r="BB11" i="6"/>
  <c r="BB24" i="6" s="1"/>
  <c r="BD13" i="6"/>
  <c r="BD16" i="6" s="1"/>
  <c r="BH24" i="6" l="1"/>
  <c r="BJ22" i="6"/>
  <c r="BI24" i="6"/>
  <c r="BE16" i="6"/>
  <c r="BK22" i="6"/>
  <c r="BC11" i="6"/>
  <c r="BE11" i="6" s="1"/>
  <c r="BF15" i="6" l="1"/>
  <c r="BF13" i="6"/>
  <c r="BF14" i="6"/>
  <c r="BF10" i="6"/>
  <c r="BF8" i="6"/>
  <c r="BF9" i="6"/>
  <c r="BF7" i="6"/>
  <c r="BJ11" i="6"/>
  <c r="BJ16" i="6"/>
  <c r="BK16" i="6" s="1"/>
  <c r="BJ24" i="6" l="1"/>
  <c r="BK11" i="6"/>
  <c r="BK24" i="6" s="1"/>
  <c r="G27" i="5" l="1"/>
  <c r="BI10" i="5" s="1"/>
  <c r="F27" i="5"/>
  <c r="BH10" i="5" s="1"/>
  <c r="AB26" i="5"/>
  <c r="AB29" i="5" s="1"/>
  <c r="AA26" i="5"/>
  <c r="BH22" i="5" s="1"/>
  <c r="N26" i="5"/>
  <c r="M26" i="5"/>
  <c r="G26" i="5"/>
  <c r="BI9" i="5" s="1"/>
  <c r="F26" i="5"/>
  <c r="BH9" i="5" s="1"/>
  <c r="N25" i="5"/>
  <c r="BI14" i="5" s="1"/>
  <c r="M25" i="5"/>
  <c r="BH14" i="5" s="1"/>
  <c r="G25" i="5"/>
  <c r="BI8" i="5" s="1"/>
  <c r="F25" i="5"/>
  <c r="N24" i="5"/>
  <c r="M24" i="5"/>
  <c r="G24" i="5"/>
  <c r="F24" i="5"/>
  <c r="BH7" i="5" s="1"/>
  <c r="BB22" i="5"/>
  <c r="BD22" i="5" s="1"/>
  <c r="BB19" i="5"/>
  <c r="BD19" i="5" s="1"/>
  <c r="U25" i="5"/>
  <c r="BI19" i="5" s="1"/>
  <c r="BI15" i="5"/>
  <c r="BH15" i="5"/>
  <c r="BB15" i="5"/>
  <c r="BD15" i="5" s="1"/>
  <c r="BD14" i="5"/>
  <c r="BB14" i="5"/>
  <c r="BC14" i="5" s="1"/>
  <c r="BB13" i="5"/>
  <c r="BD13" i="5" s="1"/>
  <c r="BB10" i="5"/>
  <c r="BC10" i="5" s="1"/>
  <c r="BB9" i="5"/>
  <c r="BD9" i="5" s="1"/>
  <c r="BH8" i="5"/>
  <c r="BB8" i="5"/>
  <c r="BC8" i="5" s="1"/>
  <c r="BI7" i="5"/>
  <c r="BB7" i="5"/>
  <c r="BC15" i="5" l="1"/>
  <c r="M29" i="5"/>
  <c r="BB11" i="5"/>
  <c r="BB24" i="5" s="1"/>
  <c r="N29" i="5"/>
  <c r="BC13" i="5"/>
  <c r="BC22" i="5"/>
  <c r="BE22" i="5" s="1"/>
  <c r="BF22" i="5" s="1"/>
  <c r="BC7" i="5"/>
  <c r="BD8" i="5"/>
  <c r="BC9" i="5"/>
  <c r="BD10" i="5"/>
  <c r="BI22" i="5"/>
  <c r="BH13" i="5"/>
  <c r="BH16" i="5" s="1"/>
  <c r="BI13" i="5"/>
  <c r="BI16" i="5" s="1"/>
  <c r="BH11" i="5"/>
  <c r="BI11" i="5"/>
  <c r="BI24" i="5" s="1"/>
  <c r="G29" i="5"/>
  <c r="F29" i="5"/>
  <c r="BD7" i="5"/>
  <c r="BB16" i="5"/>
  <c r="BC19" i="5"/>
  <c r="BE19" i="5" s="1"/>
  <c r="BJ19" i="5" s="1"/>
  <c r="U29" i="5"/>
  <c r="T25" i="5"/>
  <c r="BH19" i="5" s="1"/>
  <c r="AA29" i="5"/>
  <c r="BK19" i="5" l="1"/>
  <c r="BH24" i="5"/>
  <c r="BD11" i="5"/>
  <c r="BC11" i="5"/>
  <c r="BJ22" i="5"/>
  <c r="BK22" i="5" s="1"/>
  <c r="BC16" i="5"/>
  <c r="BD16" i="5"/>
  <c r="BE11" i="5"/>
  <c r="T29" i="5"/>
  <c r="BE16" i="5" l="1"/>
  <c r="BF13" i="5"/>
  <c r="BJ16" i="5"/>
  <c r="BK16" i="5" s="1"/>
  <c r="BF9" i="5"/>
  <c r="BF7" i="5"/>
  <c r="BF10" i="5"/>
  <c r="BF8" i="5"/>
  <c r="BJ11" i="5"/>
  <c r="BJ24" i="5" s="1"/>
  <c r="BF15" i="5" l="1"/>
  <c r="BF14" i="5"/>
  <c r="BK11" i="5"/>
  <c r="BK24" i="5" s="1"/>
  <c r="BF19" i="5" l="1"/>
  <c r="G27" i="10" l="1"/>
  <c r="F27" i="10"/>
  <c r="AB26" i="10"/>
  <c r="AB29" i="10" s="1"/>
  <c r="AA26" i="10"/>
  <c r="AA29" i="10" s="1"/>
  <c r="N26" i="10"/>
  <c r="BI15" i="10" s="1"/>
  <c r="M26" i="10"/>
  <c r="G26" i="10"/>
  <c r="F26" i="10"/>
  <c r="N25" i="10"/>
  <c r="BI14" i="10" s="1"/>
  <c r="M25" i="10"/>
  <c r="BH14" i="10" s="1"/>
  <c r="G25" i="10"/>
  <c r="BI8" i="10" s="1"/>
  <c r="F25" i="10"/>
  <c r="BH8" i="10" s="1"/>
  <c r="N24" i="10"/>
  <c r="BI13" i="10" s="1"/>
  <c r="BI16" i="10" s="1"/>
  <c r="M24" i="10"/>
  <c r="G24" i="10"/>
  <c r="G29" i="10" s="1"/>
  <c r="F24" i="10"/>
  <c r="BI22" i="10"/>
  <c r="BB22" i="10"/>
  <c r="BC22" i="10" s="1"/>
  <c r="BB19" i="10"/>
  <c r="P19" i="10"/>
  <c r="U25" i="10" s="1"/>
  <c r="BI19" i="10" s="1"/>
  <c r="BD18" i="10"/>
  <c r="BC18" i="10"/>
  <c r="BB18" i="10"/>
  <c r="BH15" i="10"/>
  <c r="BB15" i="10"/>
  <c r="BD15" i="10" s="1"/>
  <c r="BD14" i="10"/>
  <c r="BC14" i="10"/>
  <c r="BB14" i="10"/>
  <c r="BH13" i="10"/>
  <c r="BB13" i="10"/>
  <c r="BI10" i="10"/>
  <c r="BH10" i="10"/>
  <c r="BD10" i="10"/>
  <c r="BC10" i="10"/>
  <c r="BB10" i="10"/>
  <c r="BI9" i="10"/>
  <c r="BH9" i="10"/>
  <c r="BB9" i="10"/>
  <c r="BD9" i="10" s="1"/>
  <c r="BB8" i="10"/>
  <c r="BD8" i="10" s="1"/>
  <c r="BI7" i="10"/>
  <c r="BI11" i="10" s="1"/>
  <c r="BH7" i="10"/>
  <c r="BB7" i="10"/>
  <c r="BD7" i="10" s="1"/>
  <c r="BC8" i="10" l="1"/>
  <c r="BB20" i="10"/>
  <c r="M29" i="10"/>
  <c r="BH16" i="10"/>
  <c r="BD22" i="10"/>
  <c r="BE22" i="10" s="1"/>
  <c r="BH22" i="10"/>
  <c r="N29" i="10"/>
  <c r="BB16" i="10"/>
  <c r="BH11" i="10"/>
  <c r="F29" i="10"/>
  <c r="BD11" i="10"/>
  <c r="BB11" i="10"/>
  <c r="BB24" i="10" s="1"/>
  <c r="T24" i="10"/>
  <c r="BC7" i="10"/>
  <c r="BC11" i="10" s="1"/>
  <c r="BC9" i="10"/>
  <c r="BC13" i="10"/>
  <c r="BC15" i="10"/>
  <c r="U24" i="10"/>
  <c r="BD13" i="10"/>
  <c r="BD16" i="10" s="1"/>
  <c r="BC19" i="10"/>
  <c r="BD19" i="10"/>
  <c r="T25" i="10"/>
  <c r="BH19" i="10" s="1"/>
  <c r="G27" i="9"/>
  <c r="F27" i="9"/>
  <c r="AB26" i="9"/>
  <c r="AB29" i="9" s="1"/>
  <c r="AA26" i="9"/>
  <c r="AA29" i="9" s="1"/>
  <c r="N26" i="9"/>
  <c r="BI15" i="9" s="1"/>
  <c r="M26" i="9"/>
  <c r="BH15" i="9" s="1"/>
  <c r="G26" i="9"/>
  <c r="F26" i="9"/>
  <c r="BH9" i="9" s="1"/>
  <c r="N25" i="9"/>
  <c r="M25" i="9"/>
  <c r="G25" i="9"/>
  <c r="F25" i="9"/>
  <c r="N24" i="9"/>
  <c r="N29" i="9" s="1"/>
  <c r="M24" i="9"/>
  <c r="M29" i="9" s="1"/>
  <c r="G24" i="9"/>
  <c r="G29" i="9" s="1"/>
  <c r="F24" i="9"/>
  <c r="F29" i="9" s="1"/>
  <c r="BI22" i="9"/>
  <c r="BH22" i="9"/>
  <c r="BD22" i="9"/>
  <c r="BB22" i="9"/>
  <c r="BC22" i="9" s="1"/>
  <c r="BE22" i="9" s="1"/>
  <c r="BF22" i="9" s="1"/>
  <c r="BB19" i="9"/>
  <c r="BD19" i="9" s="1"/>
  <c r="P19" i="9"/>
  <c r="U25" i="9" s="1"/>
  <c r="BI19" i="9" s="1"/>
  <c r="BB18" i="9"/>
  <c r="BD18" i="9" s="1"/>
  <c r="BB15" i="9"/>
  <c r="BC15" i="9" s="1"/>
  <c r="BI14" i="9"/>
  <c r="BH14" i="9"/>
  <c r="BB14" i="9"/>
  <c r="BD14" i="9" s="1"/>
  <c r="BB13" i="9"/>
  <c r="BD13" i="9" s="1"/>
  <c r="BI10" i="9"/>
  <c r="BH10" i="9"/>
  <c r="BB10" i="9"/>
  <c r="BD10" i="9" s="1"/>
  <c r="BI9" i="9"/>
  <c r="BB9" i="9"/>
  <c r="BC9" i="9" s="1"/>
  <c r="BI8" i="9"/>
  <c r="BH8" i="9"/>
  <c r="BB8" i="9"/>
  <c r="BD8" i="9" s="1"/>
  <c r="BB7" i="9"/>
  <c r="BL10" i="2"/>
  <c r="BM10" i="2"/>
  <c r="BN10" i="2"/>
  <c r="BO10" i="2"/>
  <c r="BP10" i="2"/>
  <c r="BQ10" i="2"/>
  <c r="BR10" i="2"/>
  <c r="BS10" i="2"/>
  <c r="BT10" i="2"/>
  <c r="BU10" i="2"/>
  <c r="BV10" i="2"/>
  <c r="BW10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R10" i="1"/>
  <c r="BS10" i="1"/>
  <c r="BT10" i="1"/>
  <c r="BU10" i="1"/>
  <c r="BV10" i="1"/>
  <c r="BW10" i="1"/>
  <c r="BX10" i="1"/>
  <c r="BY10" i="1"/>
  <c r="BZ10" i="1"/>
  <c r="CA10" i="1"/>
  <c r="CB10" i="1"/>
  <c r="CC10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BF22" i="10" l="1"/>
  <c r="BJ22" i="10"/>
  <c r="BK22" i="10" s="1"/>
  <c r="BE11" i="10"/>
  <c r="BC13" i="9"/>
  <c r="BD9" i="9"/>
  <c r="BD11" i="9" s="1"/>
  <c r="BD15" i="9"/>
  <c r="BD16" i="9" s="1"/>
  <c r="BB11" i="9"/>
  <c r="BC19" i="9"/>
  <c r="BD7" i="9"/>
  <c r="BH7" i="9"/>
  <c r="BH11" i="9" s="1"/>
  <c r="BH13" i="9"/>
  <c r="BH16" i="9" s="1"/>
  <c r="BC7" i="9"/>
  <c r="BI7" i="9"/>
  <c r="BI11" i="9" s="1"/>
  <c r="BI13" i="9"/>
  <c r="BI16" i="9" s="1"/>
  <c r="BH18" i="10"/>
  <c r="T29" i="10"/>
  <c r="BC16" i="10"/>
  <c r="BE16" i="10" s="1"/>
  <c r="BI18" i="10"/>
  <c r="BI20" i="10" s="1"/>
  <c r="U29" i="10"/>
  <c r="BF9" i="10"/>
  <c r="BF7" i="10"/>
  <c r="BF10" i="10"/>
  <c r="BF8" i="10"/>
  <c r="BJ11" i="10"/>
  <c r="BJ22" i="9"/>
  <c r="BK22" i="9" s="1"/>
  <c r="U24" i="9"/>
  <c r="BC8" i="9"/>
  <c r="BC11" i="9" s="1"/>
  <c r="BC10" i="9"/>
  <c r="BC14" i="9"/>
  <c r="BC18" i="9"/>
  <c r="BB20" i="9"/>
  <c r="T25" i="9"/>
  <c r="BH19" i="9" s="1"/>
  <c r="BB16" i="9"/>
  <c r="T24" i="9"/>
  <c r="BC16" i="9" l="1"/>
  <c r="BE16" i="9" s="1"/>
  <c r="BB24" i="9"/>
  <c r="BE11" i="9"/>
  <c r="BI24" i="10"/>
  <c r="BF15" i="10"/>
  <c r="BF13" i="10"/>
  <c r="BF14" i="10"/>
  <c r="BJ16" i="10"/>
  <c r="BK16" i="10" s="1"/>
  <c r="BK11" i="10"/>
  <c r="BH20" i="10"/>
  <c r="BH24" i="10" s="1"/>
  <c r="BF15" i="9"/>
  <c r="BF13" i="9"/>
  <c r="BF14" i="9"/>
  <c r="BJ16" i="9"/>
  <c r="BK16" i="9" s="1"/>
  <c r="BF9" i="9"/>
  <c r="BF7" i="9"/>
  <c r="BF10" i="9"/>
  <c r="BF8" i="9"/>
  <c r="BJ11" i="9"/>
  <c r="BH18" i="9"/>
  <c r="T29" i="9"/>
  <c r="BI18" i="9"/>
  <c r="BI20" i="9" s="1"/>
  <c r="U29" i="9"/>
  <c r="BD20" i="10" l="1"/>
  <c r="BC20" i="10"/>
  <c r="BH20" i="9"/>
  <c r="BH24" i="9" s="1"/>
  <c r="BD20" i="9"/>
  <c r="BC20" i="9"/>
  <c r="BE20" i="9" s="1"/>
  <c r="BJ20" i="9" s="1"/>
  <c r="BI24" i="9"/>
  <c r="BK11" i="9"/>
  <c r="BE20" i="10" l="1"/>
  <c r="BF19" i="10" s="1"/>
  <c r="BK20" i="9"/>
  <c r="BJ24" i="9"/>
  <c r="BF19" i="9"/>
  <c r="BF18" i="9"/>
  <c r="BK24" i="9"/>
  <c r="BF18" i="10" l="1"/>
  <c r="BJ20" i="10"/>
  <c r="BK20" i="10"/>
  <c r="BK24" i="10" s="1"/>
  <c r="BJ24" i="10"/>
  <c r="BO107" i="1"/>
  <c r="BN107" i="1"/>
  <c r="BM107" i="1"/>
  <c r="BL107" i="1"/>
  <c r="BK107" i="1"/>
  <c r="BO106" i="1"/>
  <c r="BN106" i="1"/>
  <c r="BM106" i="1"/>
  <c r="BL106" i="1"/>
  <c r="BK106" i="1"/>
  <c r="BO105" i="1"/>
  <c r="BN105" i="1"/>
  <c r="BM105" i="1"/>
  <c r="BL105" i="1"/>
  <c r="BK105" i="1"/>
  <c r="BO99" i="1"/>
  <c r="BN99" i="1"/>
  <c r="BM99" i="1"/>
  <c r="BL99" i="1"/>
  <c r="BK99" i="1"/>
  <c r="BO98" i="1"/>
  <c r="BN98" i="1"/>
  <c r="BM98" i="1"/>
  <c r="BL98" i="1"/>
  <c r="BK98" i="1"/>
  <c r="BO97" i="1"/>
  <c r="BN97" i="1"/>
  <c r="BM97" i="1"/>
  <c r="BL97" i="1"/>
  <c r="BK97" i="1"/>
  <c r="BO96" i="1"/>
  <c r="BN96" i="1"/>
  <c r="BM96" i="1"/>
  <c r="BL96" i="1"/>
  <c r="BK96" i="1"/>
  <c r="BO94" i="1"/>
  <c r="BN94" i="1"/>
  <c r="BM94" i="1"/>
  <c r="BL94" i="1"/>
  <c r="BK94" i="1"/>
  <c r="BO93" i="1"/>
  <c r="BN93" i="1"/>
  <c r="BM93" i="1"/>
  <c r="BL93" i="1"/>
  <c r="BK93" i="1"/>
  <c r="BO92" i="1"/>
  <c r="BN92" i="1"/>
  <c r="BM92" i="1"/>
  <c r="BL92" i="1"/>
  <c r="BK92" i="1"/>
  <c r="BO91" i="1"/>
  <c r="BN91" i="1"/>
  <c r="BM91" i="1"/>
  <c r="BL91" i="1"/>
  <c r="BK91" i="1"/>
  <c r="BO90" i="1"/>
  <c r="BN90" i="1"/>
  <c r="BM90" i="1"/>
  <c r="BL90" i="1"/>
  <c r="BK90" i="1"/>
  <c r="BO89" i="1"/>
  <c r="BN89" i="1"/>
  <c r="BM89" i="1"/>
  <c r="BL89" i="1"/>
  <c r="BK89" i="1"/>
  <c r="BO88" i="1"/>
  <c r="BN88" i="1"/>
  <c r="BM88" i="1"/>
  <c r="BL88" i="1"/>
  <c r="BK88" i="1"/>
  <c r="BO87" i="1"/>
  <c r="BN87" i="1"/>
  <c r="BM87" i="1"/>
  <c r="BL87" i="1"/>
  <c r="BK87" i="1"/>
  <c r="BO86" i="1"/>
  <c r="BN86" i="1"/>
  <c r="BM86" i="1"/>
  <c r="BL86" i="1"/>
  <c r="BK86" i="1"/>
  <c r="BO85" i="1"/>
  <c r="BN85" i="1"/>
  <c r="BM85" i="1"/>
  <c r="BL85" i="1"/>
  <c r="BK85" i="1"/>
  <c r="BO84" i="1"/>
  <c r="BN84" i="1"/>
  <c r="BM84" i="1"/>
  <c r="BL84" i="1"/>
  <c r="BK84" i="1"/>
  <c r="BO83" i="1"/>
  <c r="BN83" i="1"/>
  <c r="BM83" i="1"/>
  <c r="BL83" i="1"/>
  <c r="BK83" i="1"/>
  <c r="BO82" i="1"/>
  <c r="BN82" i="1"/>
  <c r="BM82" i="1"/>
  <c r="BL82" i="1"/>
  <c r="BK82" i="1"/>
  <c r="BO81" i="1"/>
  <c r="BN81" i="1"/>
  <c r="BM81" i="1"/>
  <c r="BL81" i="1"/>
  <c r="BK81" i="1"/>
  <c r="BO80" i="1"/>
  <c r="BN80" i="1"/>
  <c r="BM80" i="1"/>
  <c r="BL80" i="1"/>
  <c r="BK80" i="1"/>
  <c r="BO79" i="1"/>
  <c r="BN79" i="1"/>
  <c r="BM79" i="1"/>
  <c r="BL79" i="1"/>
  <c r="BK79" i="1"/>
  <c r="BO78" i="1"/>
  <c r="BN78" i="1"/>
  <c r="BM78" i="1"/>
  <c r="BL78" i="1"/>
  <c r="BK78" i="1"/>
  <c r="BO77" i="1"/>
  <c r="BN77" i="1"/>
  <c r="BM77" i="1"/>
  <c r="BL77" i="1"/>
  <c r="BK77" i="1"/>
  <c r="BO76" i="1"/>
  <c r="BN76" i="1"/>
  <c r="BM76" i="1"/>
  <c r="BL76" i="1"/>
  <c r="BK76" i="1"/>
  <c r="BO75" i="1"/>
  <c r="BN75" i="1"/>
  <c r="BM75" i="1"/>
  <c r="BL75" i="1"/>
  <c r="BK75" i="1"/>
  <c r="BO74" i="1"/>
  <c r="BN74" i="1"/>
  <c r="BM74" i="1"/>
  <c r="BL74" i="1"/>
  <c r="BK74" i="1"/>
  <c r="BO73" i="1"/>
  <c r="BN73" i="1"/>
  <c r="BM73" i="1"/>
  <c r="BL73" i="1"/>
  <c r="BK73" i="1"/>
  <c r="BO72" i="1"/>
  <c r="BN72" i="1"/>
  <c r="BM72" i="1"/>
  <c r="BL72" i="1"/>
  <c r="BK72" i="1"/>
  <c r="BO71" i="1"/>
  <c r="BN71" i="1"/>
  <c r="BM71" i="1"/>
  <c r="BL71" i="1"/>
  <c r="BK71" i="1"/>
  <c r="BO70" i="1"/>
  <c r="BN70" i="1"/>
  <c r="BM70" i="1"/>
  <c r="BL70" i="1"/>
  <c r="BK70" i="1"/>
  <c r="BO69" i="1"/>
  <c r="BN69" i="1"/>
  <c r="BM69" i="1"/>
  <c r="BL69" i="1"/>
  <c r="BK69" i="1"/>
  <c r="BO68" i="1"/>
  <c r="BN68" i="1"/>
  <c r="BM68" i="1"/>
  <c r="BL68" i="1"/>
  <c r="BK68" i="1"/>
  <c r="BO67" i="1"/>
  <c r="BN67" i="1"/>
  <c r="BM67" i="1"/>
  <c r="BL67" i="1"/>
  <c r="BK67" i="1"/>
  <c r="BO66" i="1"/>
  <c r="BN66" i="1"/>
  <c r="BM66" i="1"/>
  <c r="BL66" i="1"/>
  <c r="BK66" i="1"/>
  <c r="BO65" i="1"/>
  <c r="BN65" i="1"/>
  <c r="BM65" i="1"/>
  <c r="BL65" i="1"/>
  <c r="BK65" i="1"/>
  <c r="BO59" i="1"/>
  <c r="BN59" i="1"/>
  <c r="BM59" i="1"/>
  <c r="BL59" i="1"/>
  <c r="BK59" i="1"/>
  <c r="BO58" i="1"/>
  <c r="BN58" i="1"/>
  <c r="BM58" i="1"/>
  <c r="BL58" i="1"/>
  <c r="BK58" i="1"/>
  <c r="BO57" i="1"/>
  <c r="BN57" i="1"/>
  <c r="BM57" i="1"/>
  <c r="BL57" i="1"/>
  <c r="BK57" i="1"/>
  <c r="BO56" i="1"/>
  <c r="BN56" i="1"/>
  <c r="BM56" i="1"/>
  <c r="BL56" i="1"/>
  <c r="BK56" i="1"/>
  <c r="BO55" i="1"/>
  <c r="BN55" i="1"/>
  <c r="BM55" i="1"/>
  <c r="BL55" i="1"/>
  <c r="BK55" i="1"/>
  <c r="BO54" i="1"/>
  <c r="BN54" i="1"/>
  <c r="BM54" i="1"/>
  <c r="BL54" i="1"/>
  <c r="BK54" i="1"/>
  <c r="BO53" i="1"/>
  <c r="BN53" i="1"/>
  <c r="BM53" i="1"/>
  <c r="BL53" i="1"/>
  <c r="BK53" i="1"/>
  <c r="BO52" i="1"/>
  <c r="BN52" i="1"/>
  <c r="BM52" i="1"/>
  <c r="BL52" i="1"/>
  <c r="BK52" i="1"/>
  <c r="BO51" i="1"/>
  <c r="BN51" i="1"/>
  <c r="BM51" i="1"/>
  <c r="BL51" i="1"/>
  <c r="BK51" i="1"/>
  <c r="BO50" i="1"/>
  <c r="BN50" i="1"/>
  <c r="BM50" i="1"/>
  <c r="BL50" i="1"/>
  <c r="BK50" i="1"/>
  <c r="BO49" i="1"/>
  <c r="BN49" i="1"/>
  <c r="BM49" i="1"/>
  <c r="BL49" i="1"/>
  <c r="BK49" i="1"/>
  <c r="BO48" i="1"/>
  <c r="BN48" i="1"/>
  <c r="BM48" i="1"/>
  <c r="BL48" i="1"/>
  <c r="BK48" i="1"/>
  <c r="BO47" i="1"/>
  <c r="BN47" i="1"/>
  <c r="BM47" i="1"/>
  <c r="BL47" i="1"/>
  <c r="BK47" i="1"/>
  <c r="BO46" i="1"/>
  <c r="BN46" i="1"/>
  <c r="BM46" i="1"/>
  <c r="BL46" i="1"/>
  <c r="BK46" i="1"/>
  <c r="BO45" i="1"/>
  <c r="BN45" i="1"/>
  <c r="BM45" i="1"/>
  <c r="BL45" i="1"/>
  <c r="BK45" i="1"/>
  <c r="BO44" i="1"/>
  <c r="BN44" i="1"/>
  <c r="BM44" i="1"/>
  <c r="BL44" i="1"/>
  <c r="BK44" i="1"/>
  <c r="BO43" i="1"/>
  <c r="BN43" i="1"/>
  <c r="BM43" i="1"/>
  <c r="BL43" i="1"/>
  <c r="BK43" i="1"/>
  <c r="BO42" i="1"/>
  <c r="BN42" i="1"/>
  <c r="BM42" i="1"/>
  <c r="BL42" i="1"/>
  <c r="BK42" i="1"/>
  <c r="BO41" i="1"/>
  <c r="BN41" i="1"/>
  <c r="BM41" i="1"/>
  <c r="BL41" i="1"/>
  <c r="BK41" i="1"/>
  <c r="BO40" i="1"/>
  <c r="BN40" i="1"/>
  <c r="BM40" i="1"/>
  <c r="BL40" i="1"/>
  <c r="BK40" i="1"/>
  <c r="BO39" i="1"/>
  <c r="BN39" i="1"/>
  <c r="BM39" i="1"/>
  <c r="BL39" i="1"/>
  <c r="BK39" i="1"/>
  <c r="BO38" i="1"/>
  <c r="BN38" i="1"/>
  <c r="BM38" i="1"/>
  <c r="BL38" i="1"/>
  <c r="BK38" i="1"/>
  <c r="BO37" i="1"/>
  <c r="BN37" i="1"/>
  <c r="BM37" i="1"/>
  <c r="BL37" i="1"/>
  <c r="BK37" i="1"/>
  <c r="BO36" i="1"/>
  <c r="BN36" i="1"/>
  <c r="BM36" i="1"/>
  <c r="BL36" i="1"/>
  <c r="BK36" i="1"/>
  <c r="BO35" i="1"/>
  <c r="BN35" i="1"/>
  <c r="BM35" i="1"/>
  <c r="BL35" i="1"/>
  <c r="BK35" i="1"/>
  <c r="BO34" i="1"/>
  <c r="BN34" i="1"/>
  <c r="BM34" i="1"/>
  <c r="BL34" i="1"/>
  <c r="BK34" i="1"/>
  <c r="BO33" i="1"/>
  <c r="BN33" i="1"/>
  <c r="BM33" i="1"/>
  <c r="BL33" i="1"/>
  <c r="BK33" i="1"/>
  <c r="BO32" i="1"/>
  <c r="BN32" i="1"/>
  <c r="BM32" i="1"/>
  <c r="BL32" i="1"/>
  <c r="BK32" i="1"/>
  <c r="BO31" i="1"/>
  <c r="BN31" i="1"/>
  <c r="BM31" i="1"/>
  <c r="BL31" i="1"/>
  <c r="BK31" i="1"/>
  <c r="BO30" i="1"/>
  <c r="BN30" i="1"/>
  <c r="BM30" i="1"/>
  <c r="BL30" i="1"/>
  <c r="BK30" i="1"/>
  <c r="BO29" i="1"/>
  <c r="BN29" i="1"/>
  <c r="BM29" i="1"/>
  <c r="BL29" i="1"/>
  <c r="BK29" i="1"/>
  <c r="BO28" i="1"/>
  <c r="BN28" i="1"/>
  <c r="BM28" i="1"/>
  <c r="BL28" i="1"/>
  <c r="BK28" i="1"/>
  <c r="BO27" i="1"/>
  <c r="BN27" i="1"/>
  <c r="BM27" i="1"/>
  <c r="BL27" i="1"/>
  <c r="BK27" i="1"/>
  <c r="BO26" i="1"/>
  <c r="BN26" i="1"/>
  <c r="BM26" i="1"/>
  <c r="BL26" i="1"/>
  <c r="BK26" i="1"/>
  <c r="BO25" i="1"/>
  <c r="BN25" i="1"/>
  <c r="BM25" i="1"/>
  <c r="BL25" i="1"/>
  <c r="BK25" i="1"/>
  <c r="BO24" i="1"/>
  <c r="BN24" i="1"/>
  <c r="BM24" i="1"/>
  <c r="BL24" i="1"/>
  <c r="BK24" i="1"/>
  <c r="BO23" i="1"/>
  <c r="BN23" i="1"/>
  <c r="BM23" i="1"/>
  <c r="BL23" i="1"/>
  <c r="BK23" i="1"/>
  <c r="BO22" i="1"/>
  <c r="BN22" i="1"/>
  <c r="BM22" i="1"/>
  <c r="BL22" i="1"/>
  <c r="BK22" i="1"/>
  <c r="BO21" i="1"/>
  <c r="BN21" i="1"/>
  <c r="BM21" i="1"/>
  <c r="BL21" i="1"/>
  <c r="BK21" i="1"/>
  <c r="BO20" i="1"/>
  <c r="BN20" i="1"/>
  <c r="BM20" i="1"/>
  <c r="BL20" i="1"/>
  <c r="BK20" i="1"/>
  <c r="BO19" i="1"/>
  <c r="BN19" i="1"/>
  <c r="BM19" i="1"/>
  <c r="BL19" i="1"/>
  <c r="BK19" i="1"/>
  <c r="BO18" i="1"/>
  <c r="BN18" i="1"/>
  <c r="BM18" i="1"/>
  <c r="BL18" i="1"/>
  <c r="BK18" i="1"/>
  <c r="BO17" i="1"/>
  <c r="BN17" i="1"/>
  <c r="BM17" i="1"/>
  <c r="BL17" i="1"/>
  <c r="BK17" i="1"/>
  <c r="BO16" i="1"/>
  <c r="BN16" i="1"/>
  <c r="BM16" i="1"/>
  <c r="BL16" i="1"/>
  <c r="BK16" i="1"/>
  <c r="BO15" i="1"/>
  <c r="BN15" i="1"/>
  <c r="BM15" i="1"/>
  <c r="BL15" i="1"/>
  <c r="BK15" i="1"/>
  <c r="BO14" i="1"/>
  <c r="BN14" i="1"/>
  <c r="BM14" i="1"/>
  <c r="BL14" i="1"/>
  <c r="BK14" i="1"/>
  <c r="BO13" i="1"/>
  <c r="BN13" i="1"/>
  <c r="BM13" i="1"/>
  <c r="BL13" i="1"/>
  <c r="BK13" i="1"/>
  <c r="BO12" i="1"/>
  <c r="BN12" i="1"/>
  <c r="BM12" i="1"/>
  <c r="BL12" i="1"/>
  <c r="BK12" i="1"/>
  <c r="BO11" i="1"/>
  <c r="BN11" i="1"/>
  <c r="BM11" i="1"/>
  <c r="BL11" i="1"/>
  <c r="BK11" i="1"/>
  <c r="BO10" i="1"/>
  <c r="BN10" i="1"/>
  <c r="BM10" i="1"/>
  <c r="BL10" i="1"/>
  <c r="BK10" i="1"/>
  <c r="AF49" i="7" l="1"/>
  <c r="AE49" i="7"/>
  <c r="AD49" i="7"/>
  <c r="AC49" i="7"/>
  <c r="AB49" i="7"/>
  <c r="AA49" i="7"/>
  <c r="Z49" i="7"/>
  <c r="Y49" i="7"/>
  <c r="X49" i="7"/>
  <c r="W49" i="7"/>
  <c r="V49" i="7"/>
  <c r="U49" i="7"/>
  <c r="AF48" i="7"/>
  <c r="AE48" i="7"/>
  <c r="AD48" i="7"/>
  <c r="AC48" i="7"/>
  <c r="AB48" i="7"/>
  <c r="AA48" i="7"/>
  <c r="Z48" i="7"/>
  <c r="Y48" i="7"/>
  <c r="X48" i="7"/>
  <c r="W48" i="7"/>
  <c r="V48" i="7"/>
  <c r="U48" i="7"/>
  <c r="AF47" i="7"/>
  <c r="AE47" i="7"/>
  <c r="AD47" i="7"/>
  <c r="AC47" i="7"/>
  <c r="AB47" i="7"/>
  <c r="AA47" i="7"/>
  <c r="Z47" i="7"/>
  <c r="Y47" i="7"/>
  <c r="X47" i="7"/>
  <c r="W47" i="7"/>
  <c r="V47" i="7"/>
  <c r="U47" i="7"/>
  <c r="AF46" i="7"/>
  <c r="AE46" i="7"/>
  <c r="AD46" i="7"/>
  <c r="AC46" i="7"/>
  <c r="AB46" i="7"/>
  <c r="AA46" i="7"/>
  <c r="Z46" i="7"/>
  <c r="Y46" i="7"/>
  <c r="X46" i="7"/>
  <c r="W46" i="7"/>
  <c r="V46" i="7"/>
  <c r="U46" i="7"/>
  <c r="AG43" i="7"/>
  <c r="AF41" i="7"/>
  <c r="AE41" i="7"/>
  <c r="AD41" i="7"/>
  <c r="AC41" i="7"/>
  <c r="AB41" i="7"/>
  <c r="AA41" i="7"/>
  <c r="Z41" i="7"/>
  <c r="Y41" i="7"/>
  <c r="X41" i="7"/>
  <c r="W41" i="7"/>
  <c r="V41" i="7"/>
  <c r="U41" i="7"/>
  <c r="AG40" i="7"/>
  <c r="AG49" i="7" s="1"/>
  <c r="AG39" i="7"/>
  <c r="AG48" i="7" s="1"/>
  <c r="AG38" i="7"/>
  <c r="AG37" i="7"/>
  <c r="AG46" i="7" s="1"/>
  <c r="AF34" i="7"/>
  <c r="AE34" i="7"/>
  <c r="AD34" i="7"/>
  <c r="AC34" i="7"/>
  <c r="AB34" i="7"/>
  <c r="AA34" i="7"/>
  <c r="Z34" i="7"/>
  <c r="Y34" i="7"/>
  <c r="X34" i="7"/>
  <c r="W34" i="7"/>
  <c r="V34" i="7"/>
  <c r="U34" i="7"/>
  <c r="AF33" i="7"/>
  <c r="AE33" i="7"/>
  <c r="AD33" i="7"/>
  <c r="AC33" i="7"/>
  <c r="AB33" i="7"/>
  <c r="AA33" i="7"/>
  <c r="Z33" i="7"/>
  <c r="Y33" i="7"/>
  <c r="X33" i="7"/>
  <c r="W33" i="7"/>
  <c r="V33" i="7"/>
  <c r="U33" i="7"/>
  <c r="AF32" i="7"/>
  <c r="AE32" i="7"/>
  <c r="AD32" i="7"/>
  <c r="AC32" i="7"/>
  <c r="AB32" i="7"/>
  <c r="AA32" i="7"/>
  <c r="Z32" i="7"/>
  <c r="Y32" i="7"/>
  <c r="X32" i="7"/>
  <c r="W32" i="7"/>
  <c r="V32" i="7"/>
  <c r="U32" i="7"/>
  <c r="AF31" i="7"/>
  <c r="AE31" i="7"/>
  <c r="AD31" i="7"/>
  <c r="AC31" i="7"/>
  <c r="AB31" i="7"/>
  <c r="AA31" i="7"/>
  <c r="Z31" i="7"/>
  <c r="Y31" i="7"/>
  <c r="X31" i="7"/>
  <c r="W31" i="7"/>
  <c r="V31" i="7"/>
  <c r="U31" i="7"/>
  <c r="AG28" i="7"/>
  <c r="AG27" i="7"/>
  <c r="AG26" i="7"/>
  <c r="AG47" i="7" s="1"/>
  <c r="AG25" i="7"/>
  <c r="AF22" i="7"/>
  <c r="AE22" i="7"/>
  <c r="AD22" i="7"/>
  <c r="AC22" i="7"/>
  <c r="AB22" i="7"/>
  <c r="AA22" i="7"/>
  <c r="Z22" i="7"/>
  <c r="Y22" i="7"/>
  <c r="X22" i="7"/>
  <c r="W22" i="7"/>
  <c r="V22" i="7"/>
  <c r="U22" i="7"/>
  <c r="P28" i="7"/>
  <c r="P27" i="7"/>
  <c r="P26" i="7"/>
  <c r="P25" i="7"/>
  <c r="O49" i="7"/>
  <c r="N49" i="7"/>
  <c r="M49" i="7"/>
  <c r="L49" i="7"/>
  <c r="K49" i="7"/>
  <c r="J49" i="7"/>
  <c r="I49" i="7"/>
  <c r="H49" i="7"/>
  <c r="G49" i="7"/>
  <c r="F49" i="7"/>
  <c r="E49" i="7"/>
  <c r="D49" i="7"/>
  <c r="O48" i="7"/>
  <c r="N48" i="7"/>
  <c r="M48" i="7"/>
  <c r="L48" i="7"/>
  <c r="K48" i="7"/>
  <c r="J48" i="7"/>
  <c r="I48" i="7"/>
  <c r="H48" i="7"/>
  <c r="G48" i="7"/>
  <c r="F48" i="7"/>
  <c r="E48" i="7"/>
  <c r="D48" i="7"/>
  <c r="O47" i="7"/>
  <c r="N47" i="7"/>
  <c r="M47" i="7"/>
  <c r="L47" i="7"/>
  <c r="K47" i="7"/>
  <c r="J47" i="7"/>
  <c r="I47" i="7"/>
  <c r="H47" i="7"/>
  <c r="G47" i="7"/>
  <c r="F47" i="7"/>
  <c r="E47" i="7"/>
  <c r="D47" i="7"/>
  <c r="O46" i="7"/>
  <c r="N46" i="7"/>
  <c r="M46" i="7"/>
  <c r="L46" i="7"/>
  <c r="K46" i="7"/>
  <c r="J46" i="7"/>
  <c r="I46" i="7"/>
  <c r="H46" i="7"/>
  <c r="G46" i="7"/>
  <c r="F46" i="7"/>
  <c r="E46" i="7"/>
  <c r="D46" i="7"/>
  <c r="P43" i="7"/>
  <c r="O34" i="7"/>
  <c r="N34" i="7"/>
  <c r="M34" i="7"/>
  <c r="L34" i="7"/>
  <c r="K34" i="7"/>
  <c r="J34" i="7"/>
  <c r="I34" i="7"/>
  <c r="H34" i="7"/>
  <c r="G34" i="7"/>
  <c r="F34" i="7"/>
  <c r="E34" i="7"/>
  <c r="D34" i="7"/>
  <c r="O33" i="7"/>
  <c r="N33" i="7"/>
  <c r="M33" i="7"/>
  <c r="L33" i="7"/>
  <c r="K33" i="7"/>
  <c r="J33" i="7"/>
  <c r="I33" i="7"/>
  <c r="H33" i="7"/>
  <c r="G33" i="7"/>
  <c r="F33" i="7"/>
  <c r="E33" i="7"/>
  <c r="D33" i="7"/>
  <c r="O32" i="7"/>
  <c r="N32" i="7"/>
  <c r="M32" i="7"/>
  <c r="L32" i="7"/>
  <c r="K32" i="7"/>
  <c r="J32" i="7"/>
  <c r="I32" i="7"/>
  <c r="H32" i="7"/>
  <c r="G32" i="7"/>
  <c r="F32" i="7"/>
  <c r="E32" i="7"/>
  <c r="D32" i="7"/>
  <c r="O31" i="7"/>
  <c r="N31" i="7"/>
  <c r="M31" i="7"/>
  <c r="L31" i="7"/>
  <c r="K31" i="7"/>
  <c r="J31" i="7"/>
  <c r="I31" i="7"/>
  <c r="H31" i="7"/>
  <c r="G31" i="7"/>
  <c r="F31" i="7"/>
  <c r="E31" i="7"/>
  <c r="D31" i="7"/>
  <c r="AG41" i="7" l="1"/>
  <c r="O41" i="7" l="1"/>
  <c r="N41" i="7"/>
  <c r="M41" i="7"/>
  <c r="L41" i="7"/>
  <c r="K41" i="7"/>
  <c r="J41" i="7"/>
  <c r="I41" i="7"/>
  <c r="H41" i="7"/>
  <c r="G41" i="7"/>
  <c r="F41" i="7"/>
  <c r="E41" i="7"/>
  <c r="D41" i="7"/>
  <c r="P40" i="7"/>
  <c r="P49" i="7" s="1"/>
  <c r="P39" i="7"/>
  <c r="P48" i="7" s="1"/>
  <c r="P38" i="7"/>
  <c r="P47" i="7" s="1"/>
  <c r="P37" i="7"/>
  <c r="P46" i="7" s="1"/>
  <c r="O22" i="7"/>
  <c r="N22" i="7"/>
  <c r="M22" i="7"/>
  <c r="L22" i="7"/>
  <c r="K22" i="7"/>
  <c r="J22" i="7"/>
  <c r="I22" i="7"/>
  <c r="H22" i="7"/>
  <c r="G22" i="7"/>
  <c r="F22" i="7"/>
  <c r="E22" i="7"/>
  <c r="D22" i="7"/>
  <c r="P41" i="7" l="1"/>
  <c r="G27" i="3" l="1"/>
  <c r="F27" i="3"/>
  <c r="AB26" i="3"/>
  <c r="AB29" i="3" s="1"/>
  <c r="AA26" i="3"/>
  <c r="BH22" i="3" s="1"/>
  <c r="N26" i="3"/>
  <c r="M26" i="3"/>
  <c r="BH15" i="3" s="1"/>
  <c r="G26" i="3"/>
  <c r="BI9" i="3" s="1"/>
  <c r="F26" i="3"/>
  <c r="BH9" i="3" s="1"/>
  <c r="N25" i="3"/>
  <c r="BI14" i="3" s="1"/>
  <c r="M25" i="3"/>
  <c r="BH14" i="3" s="1"/>
  <c r="G25" i="3"/>
  <c r="F25" i="3"/>
  <c r="BH8" i="3" s="1"/>
  <c r="N24" i="3"/>
  <c r="N29" i="3" s="1"/>
  <c r="M24" i="3"/>
  <c r="BH13" i="3" s="1"/>
  <c r="BH16" i="3" s="1"/>
  <c r="G24" i="3"/>
  <c r="F24" i="3"/>
  <c r="BH7" i="3" s="1"/>
  <c r="BI22" i="3"/>
  <c r="BB22" i="3"/>
  <c r="BC22" i="3" s="1"/>
  <c r="BB19" i="3"/>
  <c r="BD19" i="3" s="1"/>
  <c r="P19" i="3"/>
  <c r="U25" i="3" s="1"/>
  <c r="BI19" i="3" s="1"/>
  <c r="BB18" i="3"/>
  <c r="BD18" i="3" s="1"/>
  <c r="BI15" i="3"/>
  <c r="BB15" i="3"/>
  <c r="BD15" i="3" s="1"/>
  <c r="BB14" i="3"/>
  <c r="BD14" i="3" s="1"/>
  <c r="BD13" i="3"/>
  <c r="BC13" i="3"/>
  <c r="BB13" i="3"/>
  <c r="BI10" i="3"/>
  <c r="BH10" i="3"/>
  <c r="BB10" i="3"/>
  <c r="BD10" i="3" s="1"/>
  <c r="BC9" i="3"/>
  <c r="BB9" i="3"/>
  <c r="BD9" i="3" s="1"/>
  <c r="BI8" i="3"/>
  <c r="BB8" i="3"/>
  <c r="BD8" i="3" s="1"/>
  <c r="BI7" i="3"/>
  <c r="BC7" i="3"/>
  <c r="BB7" i="3"/>
  <c r="BB11" i="3" s="1"/>
  <c r="BD16" i="3" l="1"/>
  <c r="BD7" i="3"/>
  <c r="BI13" i="3"/>
  <c r="BI16" i="3" s="1"/>
  <c r="BI11" i="3"/>
  <c r="U24" i="3"/>
  <c r="BI18" i="3" s="1"/>
  <c r="BI20" i="3" s="1"/>
  <c r="BI24" i="3" s="1"/>
  <c r="BC15" i="3"/>
  <c r="BD22" i="3"/>
  <c r="BE22" i="3" s="1"/>
  <c r="G29" i="3"/>
  <c r="T25" i="3"/>
  <c r="BH19" i="3" s="1"/>
  <c r="BH11" i="3"/>
  <c r="F29" i="3"/>
  <c r="BB16" i="3"/>
  <c r="BC19" i="3"/>
  <c r="BC8" i="3"/>
  <c r="BC11" i="3" s="1"/>
  <c r="BC10" i="3"/>
  <c r="BC14" i="3"/>
  <c r="BC16" i="3" s="1"/>
  <c r="BE16" i="3" s="1"/>
  <c r="BC18" i="3"/>
  <c r="BB20" i="3"/>
  <c r="BB24" i="3" s="1"/>
  <c r="M29" i="3"/>
  <c r="AA29" i="3"/>
  <c r="T24" i="3"/>
  <c r="BF22" i="3" l="1"/>
  <c r="BJ22" i="3"/>
  <c r="BK22" i="3" s="1"/>
  <c r="U29" i="3"/>
  <c r="BF15" i="3"/>
  <c r="BF13" i="3"/>
  <c r="BF14" i="3"/>
  <c r="BJ16" i="3"/>
  <c r="BK16" i="3" s="1"/>
  <c r="BH18" i="3"/>
  <c r="T29" i="3"/>
  <c r="BD11" i="3"/>
  <c r="BE11" i="3" s="1"/>
  <c r="BF9" i="3" l="1"/>
  <c r="BF7" i="3"/>
  <c r="BF10" i="3"/>
  <c r="BF8" i="3"/>
  <c r="BJ11" i="3"/>
  <c r="BH20" i="3"/>
  <c r="BH24" i="3" s="1"/>
  <c r="BC20" i="3" l="1"/>
  <c r="BE20" i="3" s="1"/>
  <c r="BD20" i="3"/>
  <c r="BF19" i="3"/>
  <c r="BF18" i="3"/>
  <c r="BJ20" i="3"/>
  <c r="BK20" i="3" s="1"/>
  <c r="BK11" i="3"/>
  <c r="BK24" i="3" s="1"/>
  <c r="BJ24" i="3" l="1"/>
  <c r="BI63" i="2" l="1"/>
  <c r="BI62" i="2"/>
  <c r="BI60" i="2"/>
  <c r="BD63" i="2"/>
  <c r="BD62" i="2"/>
  <c r="BD60" i="2"/>
  <c r="AY63" i="2"/>
  <c r="AY62" i="2"/>
  <c r="AY60" i="2"/>
  <c r="AT63" i="2"/>
  <c r="AT62" i="2"/>
  <c r="AT61" i="2"/>
  <c r="AT60" i="2"/>
  <c r="AJ61" i="2"/>
  <c r="AJ60" i="2"/>
  <c r="AE61" i="2"/>
  <c r="AE60" i="2"/>
  <c r="Z61" i="2"/>
  <c r="Z60" i="2"/>
  <c r="U61" i="2"/>
  <c r="U60" i="2"/>
  <c r="P61" i="2"/>
  <c r="P60" i="2"/>
  <c r="K61" i="2"/>
  <c r="BI107" i="2"/>
  <c r="BI102" i="2"/>
  <c r="BI101" i="2"/>
  <c r="BI100" i="2"/>
  <c r="BI99" i="2"/>
  <c r="BI94" i="2"/>
  <c r="BD107" i="2"/>
  <c r="BD102" i="2"/>
  <c r="BD101" i="2"/>
  <c r="BD100" i="2"/>
  <c r="BD99" i="2"/>
  <c r="BD94" i="2"/>
  <c r="AY107" i="2"/>
  <c r="AY102" i="2"/>
  <c r="AY101" i="2"/>
  <c r="AY100" i="2"/>
  <c r="AY99" i="2"/>
  <c r="AY94" i="2"/>
  <c r="AT107" i="2"/>
  <c r="AT102" i="2"/>
  <c r="AT101" i="2"/>
  <c r="AT100" i="2"/>
  <c r="AT99" i="2"/>
  <c r="AT94" i="2"/>
  <c r="AJ107" i="2"/>
  <c r="AJ101" i="2"/>
  <c r="AJ100" i="2"/>
  <c r="AJ99" i="2"/>
  <c r="AJ94" i="2"/>
  <c r="AE107" i="2"/>
  <c r="AE101" i="2"/>
  <c r="AE100" i="2"/>
  <c r="AE99" i="2"/>
  <c r="AE94" i="2"/>
  <c r="Z107" i="2"/>
  <c r="Z101" i="2"/>
  <c r="Z100" i="2"/>
  <c r="Z99" i="2"/>
  <c r="Z94" i="2"/>
  <c r="U107" i="2"/>
  <c r="U99" i="2"/>
  <c r="U94" i="2"/>
  <c r="P107" i="2"/>
  <c r="P99" i="2"/>
  <c r="P94" i="2"/>
  <c r="K107" i="2"/>
  <c r="K99" i="2"/>
  <c r="K94" i="2"/>
  <c r="F107" i="2"/>
  <c r="F99" i="2"/>
  <c r="F94" i="2"/>
  <c r="AO107" i="2"/>
  <c r="AO106" i="2"/>
  <c r="AO105" i="2"/>
  <c r="AO102" i="2"/>
  <c r="AO101" i="2"/>
  <c r="AO100" i="2"/>
  <c r="AO99" i="2"/>
  <c r="AO98" i="2"/>
  <c r="AO97" i="2"/>
  <c r="AO96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BD106" i="2"/>
  <c r="BD105" i="2"/>
  <c r="BD98" i="2"/>
  <c r="BD97" i="2"/>
  <c r="BD96" i="2"/>
  <c r="BD93" i="2"/>
  <c r="BD92" i="2"/>
  <c r="BD91" i="2"/>
  <c r="BD90" i="2"/>
  <c r="BD89" i="2"/>
  <c r="BD88" i="2"/>
  <c r="BD87" i="2"/>
  <c r="BD86" i="2"/>
  <c r="BD85" i="2"/>
  <c r="BD84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6" i="2"/>
  <c r="BD65" i="2"/>
  <c r="BD59" i="2"/>
  <c r="BD58" i="2"/>
  <c r="BD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D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AT106" i="2"/>
  <c r="AT105" i="2"/>
  <c r="AT98" i="2"/>
  <c r="AT97" i="2"/>
  <c r="AT96" i="2"/>
  <c r="AT93" i="2"/>
  <c r="AT92" i="2"/>
  <c r="AT91" i="2"/>
  <c r="AT90" i="2"/>
  <c r="AT89" i="2"/>
  <c r="AT88" i="2"/>
  <c r="AT87" i="2"/>
  <c r="AT86" i="2"/>
  <c r="AT85" i="2"/>
  <c r="AT84" i="2"/>
  <c r="AT83" i="2"/>
  <c r="AT82" i="2"/>
  <c r="AT81" i="2"/>
  <c r="AT80" i="2"/>
  <c r="AT79" i="2"/>
  <c r="AT78" i="2"/>
  <c r="AT77" i="2"/>
  <c r="AT76" i="2"/>
  <c r="AT75" i="2"/>
  <c r="AT74" i="2"/>
  <c r="AT73" i="2"/>
  <c r="AT72" i="2"/>
  <c r="AT71" i="2"/>
  <c r="AT70" i="2"/>
  <c r="AT69" i="2"/>
  <c r="AT68" i="2"/>
  <c r="AT67" i="2"/>
  <c r="AT66" i="2"/>
  <c r="AT65" i="2"/>
  <c r="AT59" i="2"/>
  <c r="AT58" i="2"/>
  <c r="AT57" i="2"/>
  <c r="AT56" i="2"/>
  <c r="AT55" i="2"/>
  <c r="AT54" i="2"/>
  <c r="AT53" i="2"/>
  <c r="AT52" i="2"/>
  <c r="AT51" i="2"/>
  <c r="AT50" i="2"/>
  <c r="AT49" i="2"/>
  <c r="AT48" i="2"/>
  <c r="AT47" i="2"/>
  <c r="AT46" i="2"/>
  <c r="AT45" i="2"/>
  <c r="AT44" i="2"/>
  <c r="AT43" i="2"/>
  <c r="AT42" i="2"/>
  <c r="AT41" i="2"/>
  <c r="AT40" i="2"/>
  <c r="AT39" i="2"/>
  <c r="AT38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J106" i="2"/>
  <c r="AJ105" i="2"/>
  <c r="AJ98" i="2"/>
  <c r="AJ97" i="2"/>
  <c r="AJ96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E106" i="2"/>
  <c r="AE105" i="2"/>
  <c r="AE98" i="2"/>
  <c r="AE97" i="2"/>
  <c r="AE96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U106" i="2"/>
  <c r="U105" i="2"/>
  <c r="U98" i="2"/>
  <c r="U97" i="2"/>
  <c r="U96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K106" i="2"/>
  <c r="K105" i="2"/>
  <c r="K98" i="2"/>
  <c r="K97" i="2"/>
  <c r="K96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F106" i="2"/>
  <c r="F105" i="2"/>
  <c r="F98" i="2"/>
  <c r="F97" i="2"/>
  <c r="F96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BI106" i="2"/>
  <c r="BI105" i="2"/>
  <c r="BI98" i="2"/>
  <c r="BI97" i="2"/>
  <c r="BI96" i="2"/>
  <c r="BI93" i="2"/>
  <c r="BI92" i="2"/>
  <c r="BI91" i="2"/>
  <c r="BI90" i="2"/>
  <c r="BI89" i="2"/>
  <c r="BI88" i="2"/>
  <c r="BI87" i="2"/>
  <c r="BI86" i="2"/>
  <c r="BI85" i="2"/>
  <c r="BI84" i="2"/>
  <c r="BI83" i="2"/>
  <c r="BI82" i="2"/>
  <c r="BI81" i="2"/>
  <c r="BI80" i="2"/>
  <c r="BI79" i="2"/>
  <c r="BI78" i="2"/>
  <c r="BI77" i="2"/>
  <c r="BI76" i="2"/>
  <c r="BI75" i="2"/>
  <c r="BI74" i="2"/>
  <c r="BI73" i="2"/>
  <c r="BI72" i="2"/>
  <c r="BI71" i="2"/>
  <c r="BI70" i="2"/>
  <c r="BI69" i="2"/>
  <c r="BI68" i="2"/>
  <c r="BI67" i="2"/>
  <c r="BI66" i="2"/>
  <c r="BI65" i="2"/>
  <c r="BI59" i="2"/>
  <c r="BI58" i="2"/>
  <c r="BI57" i="2"/>
  <c r="BI56" i="2"/>
  <c r="BI55" i="2"/>
  <c r="BI54" i="2"/>
  <c r="BI53" i="2"/>
  <c r="BI52" i="2"/>
  <c r="BI51" i="2"/>
  <c r="BI50" i="2"/>
  <c r="BI49" i="2"/>
  <c r="BI48" i="2"/>
  <c r="BI47" i="2"/>
  <c r="BI46" i="2"/>
  <c r="BI45" i="2"/>
  <c r="BI44" i="2"/>
  <c r="BI43" i="2"/>
  <c r="BI42" i="2"/>
  <c r="BI41" i="2"/>
  <c r="BI40" i="2"/>
  <c r="BI39" i="2"/>
  <c r="BI38" i="2"/>
  <c r="BI37" i="2"/>
  <c r="BI36" i="2"/>
  <c r="BI35" i="2"/>
  <c r="BI34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AY106" i="2"/>
  <c r="AY105" i="2"/>
  <c r="AY98" i="2"/>
  <c r="AY97" i="2"/>
  <c r="AY96" i="2"/>
  <c r="AY93" i="2"/>
  <c r="AY92" i="2"/>
  <c r="AY91" i="2"/>
  <c r="AY90" i="2"/>
  <c r="AY89" i="2"/>
  <c r="AY88" i="2"/>
  <c r="AY87" i="2"/>
  <c r="AY86" i="2"/>
  <c r="AY85" i="2"/>
  <c r="AY84" i="2"/>
  <c r="AY83" i="2"/>
  <c r="AY82" i="2"/>
  <c r="AY81" i="2"/>
  <c r="AY80" i="2"/>
  <c r="AY79" i="2"/>
  <c r="AY78" i="2"/>
  <c r="AY77" i="2"/>
  <c r="AY76" i="2"/>
  <c r="AY75" i="2"/>
  <c r="AY74" i="2"/>
  <c r="AY73" i="2"/>
  <c r="AY72" i="2"/>
  <c r="AY71" i="2"/>
  <c r="AY70" i="2"/>
  <c r="AY69" i="2"/>
  <c r="AY68" i="2"/>
  <c r="AY67" i="2"/>
  <c r="AY66" i="2"/>
  <c r="AY65" i="2"/>
  <c r="AY59" i="2"/>
  <c r="AY58" i="2"/>
  <c r="AY57" i="2"/>
  <c r="AY56" i="2"/>
  <c r="AY55" i="2"/>
  <c r="AY54" i="2"/>
  <c r="AY53" i="2"/>
  <c r="AY52" i="2"/>
  <c r="AY51" i="2"/>
  <c r="AY50" i="2"/>
  <c r="AY49" i="2"/>
  <c r="AY48" i="2"/>
  <c r="AY47" i="2"/>
  <c r="AY46" i="2"/>
  <c r="AY45" i="2"/>
  <c r="AY44" i="2"/>
  <c r="AY43" i="2"/>
  <c r="AY42" i="2"/>
  <c r="AY41" i="2"/>
  <c r="AY40" i="2"/>
  <c r="AY39" i="2"/>
  <c r="AY38" i="2"/>
  <c r="AY37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Z106" i="2"/>
  <c r="Z105" i="2"/>
  <c r="Z98" i="2"/>
  <c r="Z97" i="2"/>
  <c r="Z96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P106" i="2"/>
  <c r="P105" i="2"/>
  <c r="P98" i="2"/>
  <c r="P97" i="2"/>
  <c r="P96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AO107" i="1" l="1"/>
  <c r="AO106" i="1"/>
  <c r="AO105" i="1"/>
  <c r="AO99" i="1"/>
  <c r="AO98" i="1"/>
  <c r="AO97" i="1"/>
  <c r="AO96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BI107" i="1"/>
  <c r="BI106" i="1"/>
  <c r="BI105" i="1"/>
  <c r="BI99" i="1"/>
  <c r="BI98" i="1"/>
  <c r="BI97" i="1"/>
  <c r="BI96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AY107" i="1"/>
  <c r="AY106" i="1"/>
  <c r="AY105" i="1"/>
  <c r="AY99" i="1"/>
  <c r="AY98" i="1"/>
  <c r="AY97" i="1"/>
  <c r="AY96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BD107" i="1"/>
  <c r="BD106" i="1"/>
  <c r="BD105" i="1"/>
  <c r="BD99" i="1"/>
  <c r="BD98" i="1"/>
  <c r="BD97" i="1"/>
  <c r="BD96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AT107" i="1"/>
  <c r="AT106" i="1"/>
  <c r="AT105" i="1"/>
  <c r="AT99" i="1"/>
  <c r="AT98" i="1"/>
  <c r="AT97" i="1"/>
  <c r="AT96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J107" i="1"/>
  <c r="AJ106" i="1"/>
  <c r="AJ105" i="1"/>
  <c r="AJ99" i="1"/>
  <c r="AJ98" i="1"/>
  <c r="AJ97" i="1"/>
  <c r="AJ96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E107" i="1" l="1"/>
  <c r="AE106" i="1"/>
  <c r="AE105" i="1"/>
  <c r="AE99" i="1"/>
  <c r="AE98" i="1"/>
  <c r="AE97" i="1"/>
  <c r="AE96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U107" i="1"/>
  <c r="U106" i="1"/>
  <c r="U105" i="1"/>
  <c r="U99" i="1"/>
  <c r="U98" i="1"/>
  <c r="U97" i="1"/>
  <c r="U96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Z107" i="1"/>
  <c r="Z106" i="1"/>
  <c r="Z105" i="1"/>
  <c r="Z99" i="1"/>
  <c r="Z98" i="1"/>
  <c r="Z97" i="1"/>
  <c r="Z96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P107" i="1" l="1"/>
  <c r="P106" i="1"/>
  <c r="P105" i="1"/>
  <c r="P99" i="1"/>
  <c r="P98" i="1"/>
  <c r="P97" i="1"/>
  <c r="P96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K107" i="1" l="1"/>
  <c r="K106" i="1"/>
  <c r="K105" i="1"/>
  <c r="K99" i="1"/>
  <c r="K98" i="1"/>
  <c r="K97" i="1"/>
  <c r="K96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F107" i="1" l="1"/>
  <c r="F106" i="1"/>
  <c r="F105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5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Estimate.  Billed amount was 40140 kWh, but this appears to include usage for construction.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5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Estimate.  Billed amount was 40140 kWh, but this appears to include usage for construction.</t>
        </r>
      </text>
    </comment>
  </commentList>
</comments>
</file>

<file path=xl/sharedStrings.xml><?xml version="1.0" encoding="utf-8"?>
<sst xmlns="http://schemas.openxmlformats.org/spreadsheetml/2006/main" count="2455" uniqueCount="279">
  <si>
    <t>( kWh )</t>
  </si>
  <si>
    <t>usage</t>
  </si>
  <si>
    <t>month</t>
  </si>
  <si>
    <t>Calendar</t>
  </si>
  <si>
    <t>( kW )</t>
  </si>
  <si>
    <t>demand</t>
  </si>
  <si>
    <t>CP</t>
  </si>
  <si>
    <t>( % )</t>
  </si>
  <si>
    <t>factor</t>
  </si>
  <si>
    <t>load</t>
  </si>
  <si>
    <t>Jul 2018</t>
  </si>
  <si>
    <t>System peak HE 18:00 on 25th</t>
  </si>
  <si>
    <t>Aug 2018</t>
  </si>
  <si>
    <t>System peak HE 18:00 on 1st</t>
  </si>
  <si>
    <t>Sep 2018</t>
  </si>
  <si>
    <t>System peak HE 17:00 on 6th</t>
  </si>
  <si>
    <t>Oct 2018</t>
  </si>
  <si>
    <t>System peak HE 19:00 on 18th</t>
  </si>
  <si>
    <t>Nov 2018</t>
  </si>
  <si>
    <t>System peak HE 18:00 on 22nd</t>
  </si>
  <si>
    <t>Dec 2018</t>
  </si>
  <si>
    <t>System peak HE 18:00 on 27th</t>
  </si>
  <si>
    <t>System peak HE 18:00 on 3rd</t>
  </si>
  <si>
    <t>Jan 2019</t>
  </si>
  <si>
    <t>Feb 2019</t>
  </si>
  <si>
    <t>System peak HE 19:00 on 26th</t>
  </si>
  <si>
    <t>Mar 2019</t>
  </si>
  <si>
    <t>System peak HE 08:00 on 7th</t>
  </si>
  <si>
    <t>Apr 2019</t>
  </si>
  <si>
    <t>System peak HE 09:00 on 5th</t>
  </si>
  <si>
    <t>May 2019</t>
  </si>
  <si>
    <t>System peak HE 10:00 on 22nd</t>
  </si>
  <si>
    <t>Jun 2019</t>
  </si>
  <si>
    <t>System peak HE 12:00 on 28th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</si>
  <si>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</si>
  <si>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</si>
  <si>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</si>
  <si>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</si>
  <si>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</si>
  <si>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</si>
  <si>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</si>
  <si>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</si>
  <si>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</si>
  <si>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</si>
  <si>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</si>
  <si>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</si>
  <si>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System peak HE 18:00 on 31st</t>
  </si>
  <si>
    <t>System peak HE 18:00 on 19th</t>
  </si>
  <si>
    <t>System peak HE 17:00 on 4th</t>
  </si>
  <si>
    <t>System peak HE 19:00 on 23rd</t>
  </si>
  <si>
    <t>System peak HE 18:00 on 13th</t>
  </si>
  <si>
    <t>System peak HE 18:00 on 16th</t>
  </si>
  <si>
    <t>System peak HE 18:00 on 17th</t>
  </si>
  <si>
    <t>System peak HE 08:00 on 21st</t>
  </si>
  <si>
    <t>System peak HE 19:00 on 7th</t>
  </si>
  <si>
    <t>System peak HE 12:00 on 23rd</t>
  </si>
  <si>
    <t>System peak HE 18:00 on 5th</t>
  </si>
  <si>
    <t>System peak HE 12:00 on 24th</t>
  </si>
  <si>
    <t>Known</t>
  </si>
  <si>
    <t>Potato farms sample meters</t>
  </si>
  <si>
    <t>Dairy farms sample meters</t>
  </si>
  <si>
    <t>Poultry farms sample meters</t>
  </si>
  <si>
    <t>Hog farms sample meters</t>
  </si>
  <si>
    <t>kWh strata boundaries</t>
  </si>
  <si>
    <t>Sample meters results for Jan 17, 2020 HE 18:00</t>
  </si>
  <si>
    <t>Estimated load for Residential Rate farms</t>
  </si>
  <si>
    <t>potato</t>
  </si>
  <si>
    <t>dairy</t>
  </si>
  <si>
    <t>poultry</t>
  </si>
  <si>
    <t>hog</t>
  </si>
  <si>
    <t>HE 18:00</t>
  </si>
  <si>
    <t>Number</t>
  </si>
  <si>
    <t>Average</t>
  </si>
  <si>
    <t>Ratio</t>
  </si>
  <si>
    <t>Std dev</t>
  </si>
  <si>
    <t>Total load</t>
  </si>
  <si>
    <t>Ave. load</t>
  </si>
  <si>
    <t>farms</t>
  </si>
  <si>
    <t>kWh</t>
  </si>
  <si>
    <t>Jan 17</t>
  </si>
  <si>
    <t>of sample</t>
  </si>
  <si>
    <t>H.E. load</t>
  </si>
  <si>
    <t>billed</t>
  </si>
  <si>
    <t>number</t>
  </si>
  <si>
    <t>for H.E.</t>
  </si>
  <si>
    <t>reading</t>
  </si>
  <si>
    <t>Multiplier</t>
  </si>
  <si>
    <t>lower</t>
  </si>
  <si>
    <t>upper</t>
  </si>
  <si>
    <t>meters</t>
  </si>
  <si>
    <t>to billed</t>
  </si>
  <si>
    <t>of bills</t>
  </si>
  <si>
    <t>Potato</t>
  </si>
  <si>
    <t>and up</t>
  </si>
  <si>
    <t>Dairy</t>
  </si>
  <si>
    <t>Potato farms</t>
  </si>
  <si>
    <t>Dairy farms</t>
  </si>
  <si>
    <t>Poultry farms</t>
  </si>
  <si>
    <t>Hog farms</t>
  </si>
  <si>
    <t>Poultry</t>
  </si>
  <si>
    <t>Summary of all bills for Jan 2020 - 4 strata</t>
  </si>
  <si>
    <t>Summary of all bills for Jan 2020 - 3 strata</t>
  </si>
  <si>
    <t>Summary of all bills for Jan 2020 - 2 strata</t>
  </si>
  <si>
    <t>Summary of all bills for Jan 2020</t>
  </si>
  <si>
    <t>Total</t>
  </si>
  <si>
    <t>kWh strata bounds</t>
  </si>
  <si>
    <t>consumption</t>
  </si>
  <si>
    <t>Lower</t>
  </si>
  <si>
    <t>Upper</t>
  </si>
  <si>
    <t>Hog</t>
  </si>
  <si>
    <t>Farms total</t>
  </si>
  <si>
    <t>Table IR-5(c) - Calculation of Farms load for Hour Ending 18:00 on January 17, 2020 using ratio estimation</t>
  </si>
  <si>
    <t>May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</si>
  <si>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</si>
  <si>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</si>
  <si>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</si>
  <si>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</si>
  <si>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</si>
  <si>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</si>
  <si>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</si>
  <si>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</si>
  <si>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</si>
  <si>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</si>
  <si>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</si>
  <si>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months</t>
  </si>
  <si>
    <t>MECL monthly system peak load:</t>
  </si>
  <si>
    <t xml:space="preserve">  - date</t>
  </si>
  <si>
    <t xml:space="preserve">  - hour ending</t>
  </si>
  <si>
    <t xml:space="preserve">  - net MWh / h</t>
  </si>
  <si>
    <t>Farms Coincident Peak load  ( MW ):</t>
  </si>
  <si>
    <t xml:space="preserve">  - potato farms</t>
  </si>
  <si>
    <t xml:space="preserve">  - dairy farms</t>
  </si>
  <si>
    <t xml:space="preserve">  - hog farms</t>
  </si>
  <si>
    <t xml:space="preserve">  - poultry farms</t>
  </si>
  <si>
    <t>Billed energy usage  ( MWh ):</t>
  </si>
  <si>
    <t>Number of farms</t>
  </si>
  <si>
    <t>Farms Coincident Peak load  ( kW ):</t>
  </si>
  <si>
    <t>A</t>
  </si>
  <si>
    <t>B</t>
  </si>
  <si>
    <t>C</t>
  </si>
  <si>
    <t>D</t>
  </si>
  <si>
    <t>E</t>
  </si>
  <si>
    <t>F</t>
  </si>
  <si>
    <t>G</t>
  </si>
  <si>
    <t>H</t>
  </si>
  <si>
    <t>A / E</t>
  </si>
  <si>
    <t>B / F</t>
  </si>
  <si>
    <t>C / G</t>
  </si>
  <si>
    <t>D / H</t>
  </si>
  <si>
    <t>Coincidence factors:</t>
  </si>
  <si>
    <t>Load factors  ( % ):</t>
  </si>
  <si>
    <t>Hours in month</t>
  </si>
  <si>
    <t>Maximum hourly load for each farm type  ( kW ):</t>
  </si>
  <si>
    <t>Table IR-5(e):  COINCIDENCE AND LOAD FACTORS FOR RESIDENTIAL RATE FARMS - JULY 2019 to JUNE 2020</t>
  </si>
  <si>
    <t>Table IR-5(e):  COINCIDENCE AND LOAD FACTORS FOR RESIDENTIAL RATE FARMS - JULY 2018 to JUNE 2019</t>
  </si>
  <si>
    <t>HE 09:00</t>
  </si>
  <si>
    <t>Jan 30</t>
  </si>
  <si>
    <t>Sample meters results for Jan 30, 2020 HE 09:00</t>
  </si>
  <si>
    <t>Table IR-6(g) NCP Jan2020 - Calculation of Farms load for Hour Ending 09:00 on January 30, 2020 using ratio estimation</t>
  </si>
  <si>
    <t>Table IR-6(g) CP Jan2020 - Calculation of Farms load for Hour Ending 18:00 on January 17, 2020 using ratio estimation</t>
  </si>
  <si>
    <t>Jan 3</t>
  </si>
  <si>
    <t>Table IR-6(g) CP Jan2019 - Calculation of Farms load for Hour Ending 18:00 on January 3, 2019 using ratio estimation</t>
  </si>
  <si>
    <t>Sample meters results for Jan 3, 2019 HE 18:00</t>
  </si>
  <si>
    <t>Sample meters results for Jan 8, 2019 HE 09:00</t>
  </si>
  <si>
    <t>Table IR-6(g) NCP Jan2019 - Calculation of Farms load for Hour Ending 09:00 on January 8, 2019 using ratio estimation</t>
  </si>
  <si>
    <t>Jan 8</t>
  </si>
  <si>
    <t>Monthly billed kWh</t>
  </si>
  <si>
    <t>Residential first block kWh</t>
  </si>
  <si>
    <t>15 minute metered demand  ( kW )</t>
  </si>
  <si>
    <t>First block kWh for Small Industrial</t>
  </si>
  <si>
    <t>March 1, 2017 Rural Residential Rate:</t>
  </si>
  <si>
    <t xml:space="preserve">  - service charge</t>
  </si>
  <si>
    <t xml:space="preserve"> $ / mo</t>
  </si>
  <si>
    <t xml:space="preserve">  - first block energy</t>
  </si>
  <si>
    <t xml:space="preserve"> $ / kWh</t>
  </si>
  <si>
    <t xml:space="preserve">  - second block energy</t>
  </si>
  <si>
    <t>March 1, 2017 Small Industrial Rate:</t>
  </si>
  <si>
    <t xml:space="preserve">  - demand charge</t>
  </si>
  <si>
    <t xml:space="preserve"> $ / kW-mo</t>
  </si>
  <si>
    <t>Monthly Residential bills  ( $ ) - existing rate structure</t>
  </si>
  <si>
    <t>12 months</t>
  </si>
  <si>
    <t>No second</t>
  </si>
  <si>
    <t>block  ( $ )</t>
  </si>
  <si>
    <t>Residential bills</t>
  </si>
  <si>
    <t>Monthly Small Industrial bills  ( $ )</t>
  </si>
  <si>
    <t>Increase</t>
  </si>
  <si>
    <t>as Small</t>
  </si>
  <si>
    <t>Industrial</t>
  </si>
  <si>
    <t>second block</t>
  </si>
  <si>
    <t>Usage</t>
  </si>
  <si>
    <t>Increase if</t>
  </si>
  <si>
    <t>no Residentl</t>
  </si>
  <si>
    <t>Chart 7</t>
  </si>
  <si>
    <t>Chart 8</t>
  </si>
  <si>
    <t>Jul 2018 to</t>
  </si>
  <si>
    <t>Increase to get</t>
  </si>
  <si>
    <t>no Residential</t>
  </si>
  <si>
    <t>Residential RTC</t>
  </si>
  <si>
    <t>Overall</t>
  </si>
  <si>
    <t>Farm</t>
  </si>
  <si>
    <t>ratio to 95%</t>
  </si>
  <si>
    <t>increase</t>
  </si>
  <si>
    <t>type</t>
  </si>
  <si>
    <t>A + B</t>
  </si>
  <si>
    <t>Table IR-4(c) Breakdown of increase in bills</t>
  </si>
  <si>
    <t>Impact of moving Residential to a 0.95 RTC ratio</t>
  </si>
  <si>
    <t>From 2017 Cost Allocation Study</t>
  </si>
  <si>
    <t>Revenue</t>
  </si>
  <si>
    <t>Base revenue</t>
  </si>
  <si>
    <t>Second</t>
  </si>
  <si>
    <t>Service</t>
  </si>
  <si>
    <t>Energy</t>
  </si>
  <si>
    <t>Allocated</t>
  </si>
  <si>
    <t>R / C</t>
  </si>
  <si>
    <t>to get to</t>
  </si>
  <si>
    <t>block</t>
  </si>
  <si>
    <t>charges</t>
  </si>
  <si>
    <t>cost</t>
  </si>
  <si>
    <t>ratio</t>
  </si>
  <si>
    <t>95.0 %</t>
  </si>
  <si>
    <t>sales</t>
  </si>
  <si>
    <t>energy</t>
  </si>
  <si>
    <t>( $ million )</t>
  </si>
  <si>
    <t>( GWh )</t>
  </si>
  <si>
    <t>Residential</t>
  </si>
  <si>
    <t>Residential  ( S )</t>
  </si>
  <si>
    <t>Residential  ( F )</t>
  </si>
  <si>
    <t>Total Residential</t>
  </si>
  <si>
    <t>Plus shortfall due to Rural service charge lowered to Urban value</t>
  </si>
  <si>
    <t>( $ 26.92 / mo  -  $ 24.57 / mo )  x  408,486 Rural Residential bills  =</t>
  </si>
  <si>
    <t>Less gain due to elimination of second energy block</t>
  </si>
  <si>
    <t>( $ 0.1396 / kWh  -  $ 0.1108 / kWh )  x  67.9 GWh  =</t>
  </si>
  <si>
    <t>Net increase</t>
  </si>
  <si>
    <t>Required increase in energy charge(s)</t>
  </si>
  <si>
    <t xml:space="preserve"> x 100    =</t>
  </si>
  <si>
    <t>%</t>
  </si>
  <si>
    <t>Other 1</t>
  </si>
  <si>
    <t>Other 2</t>
  </si>
  <si>
    <t>Other 3</t>
  </si>
  <si>
    <t>Other 4</t>
  </si>
  <si>
    <t>Other 5</t>
  </si>
  <si>
    <t>Other 6</t>
  </si>
  <si>
    <t>Other 7</t>
  </si>
  <si>
    <t>Other 8</t>
  </si>
  <si>
    <t>Other 9</t>
  </si>
  <si>
    <t>Other 10</t>
  </si>
  <si>
    <t>Other 11</t>
  </si>
  <si>
    <t>Other 12</t>
  </si>
  <si>
    <t>Other 13</t>
  </si>
  <si>
    <t>Other 14</t>
  </si>
  <si>
    <t>March 1, 2018 to Dec 31, 2020 Rural Residential Rate:</t>
  </si>
  <si>
    <t>to get to 95.0%</t>
  </si>
  <si>
    <t>( $ 0.1396 / kWh  -  $ 0.1108 / kWh )  x  31.1 GWh  =</t>
  </si>
  <si>
    <t>Increase in revenue from energy charges to get to 95.0%</t>
  </si>
  <si>
    <t>Base revenue from energy charges</t>
  </si>
  <si>
    <t>Plus additional due to elimination of second energy block</t>
  </si>
  <si>
    <t>Revenue from energy charges before 4.6 % increase</t>
  </si>
  <si>
    <t>Revenue from service charges</t>
  </si>
  <si>
    <t>Total revenue</t>
  </si>
  <si>
    <t>Increase in Farm bills to get to 95.0%</t>
  </si>
  <si>
    <t>*</t>
  </si>
  <si>
    <t>/</t>
  </si>
  <si>
    <t>=</t>
  </si>
  <si>
    <t>Impact on Farms bills of getting to 95.0% RTC ratio</t>
  </si>
  <si>
    <t>Metered farms have higher average energy usage, so increase will be between</t>
  </si>
  <si>
    <t>hourly</t>
  </si>
  <si>
    <t>Max.</t>
  </si>
  <si>
    <t>Monthly</t>
  </si>
  <si>
    <t>Coincidence factors</t>
  </si>
  <si>
    <t>4.2% and 4.6%.  Therefore use 4.4% as half way in between for Chart 1.</t>
  </si>
  <si>
    <t>Premise</t>
  </si>
  <si>
    <t>As the table in Tab IR-4(c shows, the increase in bills</t>
  </si>
  <si>
    <t>due to moving to a RTC ratio of 95 % is in the 5.0% to 5.5% range.</t>
  </si>
  <si>
    <t>A similar increase is assumed to apply here.</t>
  </si>
  <si>
    <t>Farm customers with interval metering for Farm Study</t>
  </si>
  <si>
    <t>020726</t>
  </si>
  <si>
    <t>100814</t>
  </si>
  <si>
    <t>Maximum monthly demand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</si>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</sst>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mmm\ yyyy"/>
    <numFmt numFmtId="167" formatCode="_(* #,##0.00000_);_(* \(#,##0.00000\);_(* &quot;-&quot;??_);_(@_)"/>
    <numFmt numFmtId="168" formatCode="_(* #,##0.0000_);_(* \(#,##0.0000\);_(* &quot;-&quot;??_);_(@_)"/>
    <numFmt numFmtId="169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17" fontId="0" fillId="0" borderId="1" xfId="0" quotePrefix="1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/>
    <xf numFmtId="164" fontId="0" fillId="0" borderId="0" xfId="1" quotePrefix="1" applyNumberFormat="1" applyFont="1" applyFill="1" applyBorder="1" applyAlignment="1">
      <alignment horizontal="right"/>
    </xf>
    <xf numFmtId="164" fontId="0" fillId="0" borderId="0" xfId="1" applyNumberFormat="1" applyFont="1"/>
    <xf numFmtId="167" fontId="0" fillId="0" borderId="0" xfId="1" applyNumberFormat="1" applyFont="1"/>
    <xf numFmtId="0" fontId="0" fillId="0" borderId="3" xfId="0" applyBorder="1"/>
    <xf numFmtId="165" fontId="2" fillId="0" borderId="0" xfId="1" applyNumberFormat="1" applyFont="1" applyFill="1" applyBorder="1"/>
    <xf numFmtId="164" fontId="0" fillId="0" borderId="1" xfId="1" quotePrefix="1" applyNumberFormat="1" applyFont="1" applyFill="1" applyBorder="1" applyAlignment="1">
      <alignment horizontal="right"/>
    </xf>
    <xf numFmtId="165" fontId="0" fillId="0" borderId="1" xfId="1" applyNumberFormat="1" applyFont="1" applyBorder="1"/>
    <xf numFmtId="164" fontId="0" fillId="0" borderId="1" xfId="1" applyNumberFormat="1" applyFont="1" applyBorder="1"/>
    <xf numFmtId="0" fontId="0" fillId="0" borderId="1" xfId="0" applyBorder="1" applyAlignment="1">
      <alignment horizontal="left"/>
    </xf>
    <xf numFmtId="165" fontId="0" fillId="0" borderId="0" xfId="1" applyNumberFormat="1" applyFont="1" applyBorder="1"/>
    <xf numFmtId="164" fontId="0" fillId="0" borderId="0" xfId="1" applyNumberFormat="1" applyFont="1" applyBorder="1"/>
    <xf numFmtId="164" fontId="2" fillId="0" borderId="0" xfId="0" applyNumberFormat="1" applyFont="1"/>
    <xf numFmtId="165" fontId="2" fillId="0" borderId="0" xfId="0" applyNumberFormat="1" applyFont="1"/>
    <xf numFmtId="17" fontId="0" fillId="0" borderId="0" xfId="0" quotePrefix="1" applyNumberFormat="1" applyAlignment="1">
      <alignment horizontal="center"/>
    </xf>
    <xf numFmtId="0" fontId="0" fillId="0" borderId="4" xfId="0" applyBorder="1"/>
    <xf numFmtId="0" fontId="2" fillId="0" borderId="1" xfId="0" quotePrefix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6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1" xfId="0" applyNumberFormat="1" applyBorder="1"/>
    <xf numFmtId="43" fontId="0" fillId="0" borderId="0" xfId="1" applyFont="1" applyBorder="1"/>
    <xf numFmtId="43" fontId="0" fillId="0" borderId="0" xfId="1" applyFont="1"/>
    <xf numFmtId="168" fontId="0" fillId="0" borderId="0" xfId="1" applyNumberFormat="1" applyFont="1"/>
    <xf numFmtId="0" fontId="2" fillId="0" borderId="1" xfId="0" applyFont="1" applyBorder="1" applyAlignment="1">
      <alignment horizontal="center"/>
    </xf>
    <xf numFmtId="10" fontId="0" fillId="0" borderId="0" xfId="0" quotePrefix="1" applyNumberFormat="1" applyAlignment="1">
      <alignment horizontal="center"/>
    </xf>
    <xf numFmtId="165" fontId="0" fillId="0" borderId="1" xfId="0" applyNumberFormat="1" applyBorder="1"/>
    <xf numFmtId="43" fontId="0" fillId="0" borderId="0" xfId="0" applyNumberFormat="1"/>
    <xf numFmtId="43" fontId="0" fillId="0" borderId="1" xfId="1" applyFont="1" applyBorder="1"/>
    <xf numFmtId="169" fontId="0" fillId="0" borderId="0" xfId="1" applyNumberFormat="1" applyFont="1"/>
    <xf numFmtId="165" fontId="0" fillId="2" borderId="0" xfId="1" applyNumberFormat="1" applyFont="1" applyFill="1"/>
    <xf numFmtId="0" fontId="0" fillId="2" borderId="0" xfId="0" applyFill="1"/>
    <xf numFmtId="0" fontId="0" fillId="0" borderId="6" xfId="0" applyBorder="1"/>
    <xf numFmtId="0" fontId="0" fillId="2" borderId="0" xfId="0" applyFill="1" applyAlignment="1">
      <alignment horizontal="right"/>
    </xf>
    <xf numFmtId="0" fontId="0" fillId="3" borderId="0" xfId="0" applyFill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'IR-4(g)'!$CN$6:$CN$55</c:f>
              <c:numCache>
                <c:formatCode>_(* #,##0_);_(* \(#,##0\);_(* "-"??_);_(@_)</c:formatCode>
                <c:ptCount val="50"/>
                <c:pt idx="0">
                  <c:v>98220</c:v>
                </c:pt>
                <c:pt idx="1">
                  <c:v>24240</c:v>
                </c:pt>
                <c:pt idx="2">
                  <c:v>203640</c:v>
                </c:pt>
                <c:pt idx="3">
                  <c:v>115200</c:v>
                </c:pt>
                <c:pt idx="4">
                  <c:v>55640</c:v>
                </c:pt>
                <c:pt idx="5">
                  <c:v>141060</c:v>
                </c:pt>
                <c:pt idx="6">
                  <c:v>77960</c:v>
                </c:pt>
                <c:pt idx="7">
                  <c:v>140000</c:v>
                </c:pt>
                <c:pt idx="8">
                  <c:v>212880</c:v>
                </c:pt>
                <c:pt idx="9">
                  <c:v>160480</c:v>
                </c:pt>
                <c:pt idx="10">
                  <c:v>132400</c:v>
                </c:pt>
                <c:pt idx="11">
                  <c:v>68364</c:v>
                </c:pt>
                <c:pt idx="12">
                  <c:v>88800</c:v>
                </c:pt>
                <c:pt idx="13">
                  <c:v>83160</c:v>
                </c:pt>
                <c:pt idx="14">
                  <c:v>110400</c:v>
                </c:pt>
                <c:pt idx="15">
                  <c:v>130960</c:v>
                </c:pt>
                <c:pt idx="16">
                  <c:v>210480</c:v>
                </c:pt>
                <c:pt idx="17">
                  <c:v>154520</c:v>
                </c:pt>
                <c:pt idx="18">
                  <c:v>79320</c:v>
                </c:pt>
                <c:pt idx="19">
                  <c:v>117420</c:v>
                </c:pt>
                <c:pt idx="20">
                  <c:v>143760</c:v>
                </c:pt>
                <c:pt idx="21">
                  <c:v>117480</c:v>
                </c:pt>
                <c:pt idx="22">
                  <c:v>73880</c:v>
                </c:pt>
                <c:pt idx="23">
                  <c:v>95207</c:v>
                </c:pt>
                <c:pt idx="24">
                  <c:v>92730</c:v>
                </c:pt>
                <c:pt idx="25">
                  <c:v>151200</c:v>
                </c:pt>
                <c:pt idx="26">
                  <c:v>50400</c:v>
                </c:pt>
                <c:pt idx="27">
                  <c:v>97260</c:v>
                </c:pt>
                <c:pt idx="28">
                  <c:v>34760</c:v>
                </c:pt>
                <c:pt idx="29">
                  <c:v>89954</c:v>
                </c:pt>
                <c:pt idx="30">
                  <c:v>45935</c:v>
                </c:pt>
                <c:pt idx="31">
                  <c:v>86546</c:v>
                </c:pt>
                <c:pt idx="32">
                  <c:v>44447</c:v>
                </c:pt>
                <c:pt idx="33">
                  <c:v>305920</c:v>
                </c:pt>
                <c:pt idx="34">
                  <c:v>322400</c:v>
                </c:pt>
                <c:pt idx="35">
                  <c:v>89040</c:v>
                </c:pt>
                <c:pt idx="36">
                  <c:v>61080</c:v>
                </c:pt>
                <c:pt idx="37">
                  <c:v>144725</c:v>
                </c:pt>
                <c:pt idx="38">
                  <c:v>21200</c:v>
                </c:pt>
                <c:pt idx="39">
                  <c:v>121680</c:v>
                </c:pt>
                <c:pt idx="40">
                  <c:v>111480</c:v>
                </c:pt>
                <c:pt idx="41">
                  <c:v>169560</c:v>
                </c:pt>
                <c:pt idx="42">
                  <c:v>246360</c:v>
                </c:pt>
                <c:pt idx="43">
                  <c:v>88140</c:v>
                </c:pt>
                <c:pt idx="44">
                  <c:v>201960</c:v>
                </c:pt>
                <c:pt idx="45">
                  <c:v>148754</c:v>
                </c:pt>
                <c:pt idx="46">
                  <c:v>49600</c:v>
                </c:pt>
                <c:pt idx="47">
                  <c:v>187920</c:v>
                </c:pt>
                <c:pt idx="48">
                  <c:v>153660</c:v>
                </c:pt>
                <c:pt idx="49">
                  <c:v>61020</c:v>
                </c:pt>
              </c:numCache>
            </c:numRef>
          </c:xVal>
          <c:yVal>
            <c:numRef>
              <c:f>'IR-4(g)'!$CO$6:$CO$55</c:f>
              <c:numCache>
                <c:formatCode>_(* #,##0.0_);_(* \(#,##0.0\);_(* "-"??_);_(@_)</c:formatCode>
                <c:ptCount val="50"/>
                <c:pt idx="0">
                  <c:v>11.847632389343566</c:v>
                </c:pt>
                <c:pt idx="1">
                  <c:v>22.213388416651835</c:v>
                </c:pt>
                <c:pt idx="2">
                  <c:v>13.562120444056248</c:v>
                </c:pt>
                <c:pt idx="3">
                  <c:v>37.600850737421965</c:v>
                </c:pt>
                <c:pt idx="4">
                  <c:v>25.064617347109429</c:v>
                </c:pt>
                <c:pt idx="5">
                  <c:v>18.655293859744205</c:v>
                </c:pt>
                <c:pt idx="6">
                  <c:v>22.072984323588773</c:v>
                </c:pt>
                <c:pt idx="7">
                  <c:v>34.460687972581795</c:v>
                </c:pt>
                <c:pt idx="8">
                  <c:v>44.91422907626508</c:v>
                </c:pt>
                <c:pt idx="9">
                  <c:v>18.468852017921943</c:v>
                </c:pt>
                <c:pt idx="10">
                  <c:v>10.424861771366789</c:v>
                </c:pt>
                <c:pt idx="11">
                  <c:v>43.186624190606167</c:v>
                </c:pt>
                <c:pt idx="12">
                  <c:v>43.206635214258426</c:v>
                </c:pt>
                <c:pt idx="13">
                  <c:v>45.004628690968509</c:v>
                </c:pt>
                <c:pt idx="14">
                  <c:v>4.5323428173862146</c:v>
                </c:pt>
                <c:pt idx="15">
                  <c:v>13.651302216573979</c:v>
                </c:pt>
                <c:pt idx="16">
                  <c:v>33.057389918499048</c:v>
                </c:pt>
                <c:pt idx="17">
                  <c:v>12.589539287885287</c:v>
                </c:pt>
                <c:pt idx="18">
                  <c:v>12.921895733668908</c:v>
                </c:pt>
                <c:pt idx="19">
                  <c:v>13.056857788207065</c:v>
                </c:pt>
                <c:pt idx="20">
                  <c:v>26.142746244120762</c:v>
                </c:pt>
                <c:pt idx="21">
                  <c:v>37.646290106837533</c:v>
                </c:pt>
                <c:pt idx="22">
                  <c:v>8.2688877105438365</c:v>
                </c:pt>
                <c:pt idx="23">
                  <c:v>5.4844150807338954</c:v>
                </c:pt>
                <c:pt idx="24">
                  <c:v>20.410927185566653</c:v>
                </c:pt>
                <c:pt idx="25">
                  <c:v>5.9811751231825916</c:v>
                </c:pt>
                <c:pt idx="26">
                  <c:v>38.905215683421844</c:v>
                </c:pt>
                <c:pt idx="27">
                  <c:v>10.261542170832595</c:v>
                </c:pt>
                <c:pt idx="28">
                  <c:v>31.580250216272731</c:v>
                </c:pt>
                <c:pt idx="29">
                  <c:v>15.124559522684988</c:v>
                </c:pt>
                <c:pt idx="30">
                  <c:v>10.323215503084393</c:v>
                </c:pt>
                <c:pt idx="31">
                  <c:v>1.9457315373996087</c:v>
                </c:pt>
                <c:pt idx="32">
                  <c:v>0</c:v>
                </c:pt>
                <c:pt idx="33">
                  <c:v>33.776237621947303</c:v>
                </c:pt>
                <c:pt idx="34">
                  <c:v>22.951478926334801</c:v>
                </c:pt>
                <c:pt idx="35">
                  <c:v>37.612470322673474</c:v>
                </c:pt>
                <c:pt idx="36">
                  <c:v>25.338052791213372</c:v>
                </c:pt>
                <c:pt idx="37">
                  <c:v>20.825888477669974</c:v>
                </c:pt>
                <c:pt idx="38">
                  <c:v>8.1616716967733325</c:v>
                </c:pt>
                <c:pt idx="39">
                  <c:v>16.802203915128079</c:v>
                </c:pt>
                <c:pt idx="40">
                  <c:v>7.102563682021823</c:v>
                </c:pt>
                <c:pt idx="41">
                  <c:v>5.6444253599517547</c:v>
                </c:pt>
                <c:pt idx="42">
                  <c:v>9.9584886119576268</c:v>
                </c:pt>
                <c:pt idx="43">
                  <c:v>38.888594407765886</c:v>
                </c:pt>
                <c:pt idx="44">
                  <c:v>13.132109524055057</c:v>
                </c:pt>
                <c:pt idx="45">
                  <c:v>29.801107706736829</c:v>
                </c:pt>
                <c:pt idx="46">
                  <c:v>52.713875654535649</c:v>
                </c:pt>
                <c:pt idx="47">
                  <c:v>18.11612987260769</c:v>
                </c:pt>
                <c:pt idx="48">
                  <c:v>15.579870148697793</c:v>
                </c:pt>
                <c:pt idx="49">
                  <c:v>16.020710382684378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8E-4D78-AFCB-6764D98831F8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'IR-4(g)'!$CN$6:$CN$55</c:f>
              <c:numCache>
                <c:formatCode>_(* #,##0_);_(* \(#,##0\);_(* "-"??_);_(@_)</c:formatCode>
                <c:ptCount val="50"/>
                <c:pt idx="0">
                  <c:v>98220</c:v>
                </c:pt>
                <c:pt idx="1">
                  <c:v>24240</c:v>
                </c:pt>
                <c:pt idx="2">
                  <c:v>203640</c:v>
                </c:pt>
                <c:pt idx="3">
                  <c:v>115200</c:v>
                </c:pt>
                <c:pt idx="4">
                  <c:v>55640</c:v>
                </c:pt>
                <c:pt idx="5">
                  <c:v>141060</c:v>
                </c:pt>
                <c:pt idx="6">
                  <c:v>77960</c:v>
                </c:pt>
                <c:pt idx="7">
                  <c:v>140000</c:v>
                </c:pt>
                <c:pt idx="8">
                  <c:v>212880</c:v>
                </c:pt>
                <c:pt idx="9">
                  <c:v>160480</c:v>
                </c:pt>
                <c:pt idx="10">
                  <c:v>132400</c:v>
                </c:pt>
                <c:pt idx="11">
                  <c:v>68364</c:v>
                </c:pt>
                <c:pt idx="12">
                  <c:v>88800</c:v>
                </c:pt>
                <c:pt idx="13">
                  <c:v>83160</c:v>
                </c:pt>
                <c:pt idx="14">
                  <c:v>110400</c:v>
                </c:pt>
                <c:pt idx="15">
                  <c:v>130960</c:v>
                </c:pt>
                <c:pt idx="16">
                  <c:v>210480</c:v>
                </c:pt>
                <c:pt idx="17">
                  <c:v>154520</c:v>
                </c:pt>
                <c:pt idx="18">
                  <c:v>79320</c:v>
                </c:pt>
                <c:pt idx="19">
                  <c:v>117420</c:v>
                </c:pt>
                <c:pt idx="20">
                  <c:v>143760</c:v>
                </c:pt>
                <c:pt idx="21">
                  <c:v>117480</c:v>
                </c:pt>
                <c:pt idx="22">
                  <c:v>73880</c:v>
                </c:pt>
                <c:pt idx="23">
                  <c:v>95207</c:v>
                </c:pt>
                <c:pt idx="24">
                  <c:v>92730</c:v>
                </c:pt>
                <c:pt idx="25">
                  <c:v>151200</c:v>
                </c:pt>
                <c:pt idx="26">
                  <c:v>50400</c:v>
                </c:pt>
                <c:pt idx="27">
                  <c:v>97260</c:v>
                </c:pt>
                <c:pt idx="28">
                  <c:v>34760</c:v>
                </c:pt>
                <c:pt idx="29">
                  <c:v>89954</c:v>
                </c:pt>
                <c:pt idx="30">
                  <c:v>45935</c:v>
                </c:pt>
                <c:pt idx="31">
                  <c:v>86546</c:v>
                </c:pt>
                <c:pt idx="32">
                  <c:v>44447</c:v>
                </c:pt>
                <c:pt idx="33">
                  <c:v>305920</c:v>
                </c:pt>
                <c:pt idx="34">
                  <c:v>322400</c:v>
                </c:pt>
                <c:pt idx="35">
                  <c:v>89040</c:v>
                </c:pt>
                <c:pt idx="36">
                  <c:v>61080</c:v>
                </c:pt>
                <c:pt idx="37">
                  <c:v>144725</c:v>
                </c:pt>
                <c:pt idx="38">
                  <c:v>21200</c:v>
                </c:pt>
                <c:pt idx="39">
                  <c:v>121680</c:v>
                </c:pt>
                <c:pt idx="40">
                  <c:v>111480</c:v>
                </c:pt>
                <c:pt idx="41">
                  <c:v>169560</c:v>
                </c:pt>
                <c:pt idx="42">
                  <c:v>246360</c:v>
                </c:pt>
                <c:pt idx="43">
                  <c:v>88140</c:v>
                </c:pt>
                <c:pt idx="44">
                  <c:v>201960</c:v>
                </c:pt>
                <c:pt idx="45">
                  <c:v>148754</c:v>
                </c:pt>
                <c:pt idx="46">
                  <c:v>49600</c:v>
                </c:pt>
                <c:pt idx="47">
                  <c:v>187920</c:v>
                </c:pt>
                <c:pt idx="48">
                  <c:v>153660</c:v>
                </c:pt>
                <c:pt idx="49">
                  <c:v>61020</c:v>
                </c:pt>
              </c:numCache>
            </c:numRef>
          </c:xVal>
          <c:yVal>
            <c:numRef>
              <c:f>'IR-4(g)'!$CP$6:$CP$55</c:f>
              <c:numCache>
                <c:formatCode>_(* #,##0.0_);_(* \(#,##0.0\);_(* "-"??_);_(@_)</c:formatCode>
                <c:ptCount val="50"/>
                <c:pt idx="0">
                  <c:v>18.552449920022053</c:v>
                </c:pt>
                <c:pt idx="1">
                  <c:v>14.765499613624232</c:v>
                </c:pt>
                <c:pt idx="2">
                  <c:v>21.943041414986574</c:v>
                </c:pt>
                <c:pt idx="3">
                  <c:v>19.162511767372116</c:v>
                </c:pt>
                <c:pt idx="4">
                  <c:v>12.76513183276875</c:v>
                </c:pt>
                <c:pt idx="5">
                  <c:v>20.539563925967141</c:v>
                </c:pt>
                <c:pt idx="6">
                  <c:v>17.517043042596292</c:v>
                </c:pt>
                <c:pt idx="7">
                  <c:v>20.215124553437434</c:v>
                </c:pt>
                <c:pt idx="8">
                  <c:v>22.111572440920302</c:v>
                </c:pt>
                <c:pt idx="9">
                  <c:v>20.942315650368791</c:v>
                </c:pt>
                <c:pt idx="10">
                  <c:v>19.904923183645163</c:v>
                </c:pt>
                <c:pt idx="11">
                  <c:v>15.268166114219973</c:v>
                </c:pt>
                <c:pt idx="12">
                  <c:v>17.719966948316767</c:v>
                </c:pt>
                <c:pt idx="13">
                  <c:v>17.212129213562655</c:v>
                </c:pt>
                <c:pt idx="14">
                  <c:v>20.037350324068992</c:v>
                </c:pt>
                <c:pt idx="15">
                  <c:v>19.9491656901418</c:v>
                </c:pt>
                <c:pt idx="16">
                  <c:v>22.06916140026982</c:v>
                </c:pt>
                <c:pt idx="17">
                  <c:v>20.727677929420253</c:v>
                </c:pt>
                <c:pt idx="18">
                  <c:v>16.252503341869584</c:v>
                </c:pt>
                <c:pt idx="19">
                  <c:v>19.204009222032248</c:v>
                </c:pt>
                <c:pt idx="20">
                  <c:v>21.247545550025126</c:v>
                </c:pt>
                <c:pt idx="21">
                  <c:v>19.18765159264213</c:v>
                </c:pt>
                <c:pt idx="22">
                  <c:v>16.725164475705711</c:v>
                </c:pt>
                <c:pt idx="23">
                  <c:v>18.141050755899691</c:v>
                </c:pt>
                <c:pt idx="24">
                  <c:v>18.361001380708331</c:v>
                </c:pt>
                <c:pt idx="25">
                  <c:v>21.362284645620043</c:v>
                </c:pt>
                <c:pt idx="26">
                  <c:v>11.522514003055218</c:v>
                </c:pt>
                <c:pt idx="27">
                  <c:v>19.695588827924016</c:v>
                </c:pt>
                <c:pt idx="28">
                  <c:v>12.382265982468876</c:v>
                </c:pt>
                <c:pt idx="29">
                  <c:v>18.543703824014223</c:v>
                </c:pt>
                <c:pt idx="30">
                  <c:v>18.382466511386262</c:v>
                </c:pt>
                <c:pt idx="31">
                  <c:v>18.480804883041447</c:v>
                </c:pt>
                <c:pt idx="32">
                  <c:v>14.093202291679251</c:v>
                </c:pt>
                <c:pt idx="33">
                  <c:v>23.257677073870987</c:v>
                </c:pt>
                <c:pt idx="34">
                  <c:v>23.471064295271038</c:v>
                </c:pt>
                <c:pt idx="35">
                  <c:v>19.468326198784137</c:v>
                </c:pt>
                <c:pt idx="36">
                  <c:v>13.891514241767201</c:v>
                </c:pt>
                <c:pt idx="37">
                  <c:v>20.59338432224731</c:v>
                </c:pt>
                <c:pt idx="38">
                  <c:v>13.820957791487288</c:v>
                </c:pt>
                <c:pt idx="39">
                  <c:v>19.406108447458337</c:v>
                </c:pt>
                <c:pt idx="40">
                  <c:v>20.621712936133928</c:v>
                </c:pt>
                <c:pt idx="41">
                  <c:v>22.12997598285822</c:v>
                </c:pt>
                <c:pt idx="42">
                  <c:v>22.790006706338751</c:v>
                </c:pt>
                <c:pt idx="43">
                  <c:v>18.676368754525321</c:v>
                </c:pt>
                <c:pt idx="44">
                  <c:v>22.538441705770129</c:v>
                </c:pt>
                <c:pt idx="45">
                  <c:v>20.535422834392804</c:v>
                </c:pt>
                <c:pt idx="46">
                  <c:v>13.699689236747382</c:v>
                </c:pt>
                <c:pt idx="47">
                  <c:v>21.799929552659393</c:v>
                </c:pt>
                <c:pt idx="48">
                  <c:v>21.409272480311547</c:v>
                </c:pt>
                <c:pt idx="49">
                  <c:v>15.093679412398764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8E-4D78-AFCB-6764D9883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68792"/>
        <c:axId val="689470432"/>
      </c:scatterChart>
      <c:valAx>
        <c:axId val="689468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70432"/>
        <c:crosses val="autoZero"/>
        <c:crossBetween val="midCat"/>
      </c:valAx>
      <c:valAx>
        <c:axId val="68947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68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'IR-4(g)'!$CN$57:$CN$86</c:f>
              <c:numCache>
                <c:formatCode>_(* #,##0_);_(* \(#,##0\);_(* "-"??_);_(@_)</c:formatCode>
                <c:ptCount val="30"/>
                <c:pt idx="0">
                  <c:v>186480</c:v>
                </c:pt>
                <c:pt idx="1">
                  <c:v>66000</c:v>
                </c:pt>
                <c:pt idx="2">
                  <c:v>238800</c:v>
                </c:pt>
                <c:pt idx="3">
                  <c:v>32640</c:v>
                </c:pt>
                <c:pt idx="4">
                  <c:v>145020</c:v>
                </c:pt>
                <c:pt idx="5">
                  <c:v>154080</c:v>
                </c:pt>
                <c:pt idx="6">
                  <c:v>101520</c:v>
                </c:pt>
                <c:pt idx="7">
                  <c:v>191600</c:v>
                </c:pt>
                <c:pt idx="8">
                  <c:v>132240</c:v>
                </c:pt>
                <c:pt idx="9">
                  <c:v>71680</c:v>
                </c:pt>
                <c:pt idx="10">
                  <c:v>74880</c:v>
                </c:pt>
                <c:pt idx="11">
                  <c:v>158000</c:v>
                </c:pt>
                <c:pt idx="12">
                  <c:v>189180</c:v>
                </c:pt>
                <c:pt idx="13">
                  <c:v>206240</c:v>
                </c:pt>
                <c:pt idx="14">
                  <c:v>91620</c:v>
                </c:pt>
                <c:pt idx="15">
                  <c:v>184160</c:v>
                </c:pt>
                <c:pt idx="16">
                  <c:v>320480</c:v>
                </c:pt>
                <c:pt idx="17">
                  <c:v>240160</c:v>
                </c:pt>
                <c:pt idx="18">
                  <c:v>43495</c:v>
                </c:pt>
                <c:pt idx="19">
                  <c:v>158460</c:v>
                </c:pt>
                <c:pt idx="20">
                  <c:v>96600</c:v>
                </c:pt>
                <c:pt idx="21">
                  <c:v>206460</c:v>
                </c:pt>
                <c:pt idx="22">
                  <c:v>139500</c:v>
                </c:pt>
                <c:pt idx="23">
                  <c:v>88320</c:v>
                </c:pt>
                <c:pt idx="24">
                  <c:v>99060</c:v>
                </c:pt>
                <c:pt idx="25">
                  <c:v>180960</c:v>
                </c:pt>
                <c:pt idx="26">
                  <c:v>164280</c:v>
                </c:pt>
                <c:pt idx="27">
                  <c:v>133800</c:v>
                </c:pt>
                <c:pt idx="28">
                  <c:v>104940</c:v>
                </c:pt>
                <c:pt idx="29">
                  <c:v>362960</c:v>
                </c:pt>
              </c:numCache>
            </c:numRef>
          </c:xVal>
          <c:yVal>
            <c:numRef>
              <c:f>'IR-4(g)'!$CO$57:$CO$86</c:f>
              <c:numCache>
                <c:formatCode>_(* #,##0.0_);_(* \(#,##0.0\);_(* "-"??_);_(@_)</c:formatCode>
                <c:ptCount val="30"/>
                <c:pt idx="0">
                  <c:v>15.57016572628147</c:v>
                </c:pt>
                <c:pt idx="1">
                  <c:v>46.751210514180322</c:v>
                </c:pt>
                <c:pt idx="2">
                  <c:v>6.3807743378293535</c:v>
                </c:pt>
                <c:pt idx="3">
                  <c:v>24.036527976449594</c:v>
                </c:pt>
                <c:pt idx="4">
                  <c:v>21.695241012182343</c:v>
                </c:pt>
                <c:pt idx="5">
                  <c:v>22.943327724669473</c:v>
                </c:pt>
                <c:pt idx="6">
                  <c:v>28.414072775098642</c:v>
                </c:pt>
                <c:pt idx="7">
                  <c:v>21.593992317762666</c:v>
                </c:pt>
                <c:pt idx="8">
                  <c:v>26.648977891073077</c:v>
                </c:pt>
                <c:pt idx="9">
                  <c:v>27.519498940643938</c:v>
                </c:pt>
                <c:pt idx="10">
                  <c:v>16.479703883945618</c:v>
                </c:pt>
                <c:pt idx="11">
                  <c:v>15.380721184581049</c:v>
                </c:pt>
                <c:pt idx="12">
                  <c:v>11.170316750778975</c:v>
                </c:pt>
                <c:pt idx="13">
                  <c:v>24.068752924707802</c:v>
                </c:pt>
                <c:pt idx="14">
                  <c:v>28.439146331240494</c:v>
                </c:pt>
                <c:pt idx="15">
                  <c:v>13.565568933396467</c:v>
                </c:pt>
                <c:pt idx="16">
                  <c:v>6.4332632121238076</c:v>
                </c:pt>
                <c:pt idx="17">
                  <c:v>15.275951666321097</c:v>
                </c:pt>
                <c:pt idx="18">
                  <c:v>25.545548579357181</c:v>
                </c:pt>
                <c:pt idx="19">
                  <c:v>9.7206445451572865</c:v>
                </c:pt>
                <c:pt idx="20">
                  <c:v>27.978616635602105</c:v>
                </c:pt>
                <c:pt idx="21">
                  <c:v>13.225612984307089</c:v>
                </c:pt>
                <c:pt idx="22">
                  <c:v>18.211675907239709</c:v>
                </c:pt>
                <c:pt idx="23">
                  <c:v>39.565870525595329</c:v>
                </c:pt>
                <c:pt idx="24">
                  <c:v>20.459699711962067</c:v>
                </c:pt>
                <c:pt idx="25">
                  <c:v>13.924246774494931</c:v>
                </c:pt>
                <c:pt idx="26">
                  <c:v>12.502029509695433</c:v>
                </c:pt>
                <c:pt idx="27">
                  <c:v>14.597633225752716</c:v>
                </c:pt>
                <c:pt idx="28">
                  <c:v>24.154172987073142</c:v>
                </c:pt>
                <c:pt idx="29">
                  <c:v>10.8699718420048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DC-43F7-9BF6-E7F023A9AAD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'IR-4(g)'!$CN$57:$CN$86</c:f>
              <c:numCache>
                <c:formatCode>_(* #,##0_);_(* \(#,##0\);_(* "-"??_);_(@_)</c:formatCode>
                <c:ptCount val="30"/>
                <c:pt idx="0">
                  <c:v>186480</c:v>
                </c:pt>
                <c:pt idx="1">
                  <c:v>66000</c:v>
                </c:pt>
                <c:pt idx="2">
                  <c:v>238800</c:v>
                </c:pt>
                <c:pt idx="3">
                  <c:v>32640</c:v>
                </c:pt>
                <c:pt idx="4">
                  <c:v>145020</c:v>
                </c:pt>
                <c:pt idx="5">
                  <c:v>154080</c:v>
                </c:pt>
                <c:pt idx="6">
                  <c:v>101520</c:v>
                </c:pt>
                <c:pt idx="7">
                  <c:v>191600</c:v>
                </c:pt>
                <c:pt idx="8">
                  <c:v>132240</c:v>
                </c:pt>
                <c:pt idx="9">
                  <c:v>71680</c:v>
                </c:pt>
                <c:pt idx="10">
                  <c:v>74880</c:v>
                </c:pt>
                <c:pt idx="11">
                  <c:v>158000</c:v>
                </c:pt>
                <c:pt idx="12">
                  <c:v>189180</c:v>
                </c:pt>
                <c:pt idx="13">
                  <c:v>206240</c:v>
                </c:pt>
                <c:pt idx="14">
                  <c:v>91620</c:v>
                </c:pt>
                <c:pt idx="15">
                  <c:v>184160</c:v>
                </c:pt>
                <c:pt idx="16">
                  <c:v>320480</c:v>
                </c:pt>
                <c:pt idx="17">
                  <c:v>240160</c:v>
                </c:pt>
                <c:pt idx="18">
                  <c:v>43495</c:v>
                </c:pt>
                <c:pt idx="19">
                  <c:v>158460</c:v>
                </c:pt>
                <c:pt idx="20">
                  <c:v>96600</c:v>
                </c:pt>
                <c:pt idx="21">
                  <c:v>206460</c:v>
                </c:pt>
                <c:pt idx="22">
                  <c:v>139500</c:v>
                </c:pt>
                <c:pt idx="23">
                  <c:v>88320</c:v>
                </c:pt>
                <c:pt idx="24">
                  <c:v>99060</c:v>
                </c:pt>
                <c:pt idx="25">
                  <c:v>180960</c:v>
                </c:pt>
                <c:pt idx="26">
                  <c:v>164280</c:v>
                </c:pt>
                <c:pt idx="27">
                  <c:v>133800</c:v>
                </c:pt>
                <c:pt idx="28">
                  <c:v>104940</c:v>
                </c:pt>
                <c:pt idx="29">
                  <c:v>362960</c:v>
                </c:pt>
              </c:numCache>
            </c:numRef>
          </c:xVal>
          <c:yVal>
            <c:numRef>
              <c:f>'IR-4(g)'!$CP$57:$CP$86</c:f>
              <c:numCache>
                <c:formatCode>_(* #,##0.0_);_(* \(#,##0.0\);_(* "-"??_);_(@_)</c:formatCode>
                <c:ptCount val="30"/>
                <c:pt idx="0">
                  <c:v>21.587818985446905</c:v>
                </c:pt>
                <c:pt idx="1">
                  <c:v>14.526170163707675</c:v>
                </c:pt>
                <c:pt idx="2">
                  <c:v>22.517296806205913</c:v>
                </c:pt>
                <c:pt idx="3">
                  <c:v>5.3734684992847725</c:v>
                </c:pt>
                <c:pt idx="4">
                  <c:v>20.403248806846076</c:v>
                </c:pt>
                <c:pt idx="5">
                  <c:v>20.713485740370174</c:v>
                </c:pt>
                <c:pt idx="6">
                  <c:v>18.206300494770478</c:v>
                </c:pt>
                <c:pt idx="7">
                  <c:v>21.700162564198489</c:v>
                </c:pt>
                <c:pt idx="8">
                  <c:v>19.898034217363602</c:v>
                </c:pt>
                <c:pt idx="9">
                  <c:v>15.331901803227765</c:v>
                </c:pt>
                <c:pt idx="10">
                  <c:v>15.737867180814359</c:v>
                </c:pt>
                <c:pt idx="11">
                  <c:v>20.837292879727688</c:v>
                </c:pt>
                <c:pt idx="12">
                  <c:v>21.647785540402875</c:v>
                </c:pt>
                <c:pt idx="13">
                  <c:v>21.991925460008787</c:v>
                </c:pt>
                <c:pt idx="14">
                  <c:v>17.441358097665937</c:v>
                </c:pt>
                <c:pt idx="15">
                  <c:v>21.534954112129846</c:v>
                </c:pt>
                <c:pt idx="16">
                  <c:v>23.378487186743513</c:v>
                </c:pt>
                <c:pt idx="17">
                  <c:v>22.536255472059665</c:v>
                </c:pt>
                <c:pt idx="18">
                  <c:v>9.6247081076392469</c:v>
                </c:pt>
                <c:pt idx="19">
                  <c:v>20.851441619917878</c:v>
                </c:pt>
                <c:pt idx="20">
                  <c:v>17.844048911373768</c:v>
                </c:pt>
                <c:pt idx="21">
                  <c:v>21.996007703304254</c:v>
                </c:pt>
                <c:pt idx="22">
                  <c:v>20.195691294433082</c:v>
                </c:pt>
                <c:pt idx="23">
                  <c:v>17.151847539132969</c:v>
                </c:pt>
                <c:pt idx="24">
                  <c:v>18.029292195353364</c:v>
                </c:pt>
                <c:pt idx="25">
                  <c:v>21.459919880778223</c:v>
                </c:pt>
                <c:pt idx="26">
                  <c:v>21.023971944057983</c:v>
                </c:pt>
                <c:pt idx="27">
                  <c:v>19.964543842901961</c:v>
                </c:pt>
                <c:pt idx="28">
                  <c:v>18.439702847552741</c:v>
                </c:pt>
                <c:pt idx="29">
                  <c:v>23.676931244198428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DC-43F7-9BF6-E7F023A9A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233768"/>
        <c:axId val="431234424"/>
      </c:scatterChart>
      <c:valAx>
        <c:axId val="43123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34424"/>
        <c:crosses val="autoZero"/>
        <c:crossBetween val="midCat"/>
      </c:valAx>
      <c:valAx>
        <c:axId val="43123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3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552450</xdr:colOff>
      <xdr:row>17</xdr:row>
      <xdr:rowOff>38100</xdr:rowOff>
    </xdr:from>
    <xdr:to>
      <xdr:col>104</xdr:col>
      <xdr:colOff>247650</xdr:colOff>
      <xdr:row>31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96</xdr:col>
      <xdr:colOff>419100</xdr:colOff>
      <xdr:row>62</xdr:row>
      <xdr:rowOff>142875</xdr:rowOff>
    </xdr:from>
    <xdr:to>
      <xdr:col>104</xdr:col>
      <xdr:colOff>114300</xdr:colOff>
      <xdr:row>77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94"/>
  <sheetViews>
    <sheetView workbookViewId="0">
      <selection activeCell="O22" sqref="O22"/>
    </sheetView>
  </sheetViews>
  <sheetFormatPr defaultRowHeight="15" x14ac:dyDescent="0.25"/>
  <cols>
    <col min="1" max="8" width="10.7109375" customWidth="1"/>
    <col min="9" max="9" width="2.7109375" customWidth="1"/>
    <col min="13" max="15" width="10.7109375" customWidth="1"/>
    <col min="16" max="17" width="15.7109375" customWidth="1"/>
    <col min="18" max="18" width="10.7109375" customWidth="1"/>
    <col min="21" max="21" width="9.28515625" bestFit="1" customWidth="1"/>
    <col min="22" max="23" width="9.5703125" bestFit="1" customWidth="1"/>
  </cols>
  <sheetData>
    <row r="2" spans="1:29" x14ac:dyDescent="0.25">
      <c r="E2" t="s">
        <v>205</v>
      </c>
      <c r="M2" s="1"/>
      <c r="N2" s="1"/>
      <c r="O2" s="1"/>
      <c r="P2" s="42" t="s">
        <v>204</v>
      </c>
      <c r="Q2" s="1"/>
      <c r="R2" s="1"/>
    </row>
    <row r="3" spans="1:29" x14ac:dyDescent="0.25">
      <c r="O3" s="7" t="s">
        <v>194</v>
      </c>
      <c r="P3" s="3" t="s">
        <v>190</v>
      </c>
      <c r="Q3" s="3" t="s">
        <v>195</v>
      </c>
      <c r="R3" s="3"/>
    </row>
    <row r="4" spans="1:29" x14ac:dyDescent="0.25">
      <c r="C4" s="1"/>
      <c r="D4" s="1"/>
      <c r="E4" s="1" t="s">
        <v>206</v>
      </c>
      <c r="F4" s="1"/>
      <c r="G4" s="1"/>
      <c r="H4" s="1"/>
      <c r="I4" s="1"/>
      <c r="J4" s="1"/>
      <c r="K4" s="1"/>
      <c r="O4" s="7" t="s">
        <v>32</v>
      </c>
      <c r="P4" s="3" t="s">
        <v>196</v>
      </c>
      <c r="Q4" s="3" t="s">
        <v>197</v>
      </c>
      <c r="R4" s="3" t="s">
        <v>198</v>
      </c>
    </row>
    <row r="5" spans="1:29" x14ac:dyDescent="0.25">
      <c r="C5" s="3"/>
      <c r="D5" s="3"/>
      <c r="E5" s="3"/>
      <c r="F5" s="3"/>
      <c r="G5" s="3"/>
      <c r="H5" s="3" t="s">
        <v>207</v>
      </c>
      <c r="M5" s="3" t="s">
        <v>199</v>
      </c>
      <c r="N5" s="3"/>
      <c r="O5" s="3" t="s">
        <v>1</v>
      </c>
      <c r="P5" s="3" t="s">
        <v>188</v>
      </c>
      <c r="Q5" s="3" t="s">
        <v>200</v>
      </c>
      <c r="R5" s="3" t="s">
        <v>201</v>
      </c>
    </row>
    <row r="6" spans="1:29" x14ac:dyDescent="0.25">
      <c r="C6" s="9"/>
      <c r="D6" s="9" t="s">
        <v>208</v>
      </c>
      <c r="E6" s="9"/>
      <c r="F6" s="3"/>
      <c r="G6" s="3"/>
      <c r="H6" s="3" t="s">
        <v>201</v>
      </c>
      <c r="K6" s="3" t="s">
        <v>209</v>
      </c>
      <c r="M6" s="3" t="s">
        <v>202</v>
      </c>
      <c r="N6" s="3" t="s">
        <v>270</v>
      </c>
      <c r="O6" s="3" t="s">
        <v>0</v>
      </c>
      <c r="P6" s="3" t="s">
        <v>7</v>
      </c>
      <c r="Q6" s="3" t="s">
        <v>7</v>
      </c>
      <c r="R6" s="3" t="s">
        <v>7</v>
      </c>
    </row>
    <row r="7" spans="1:29" x14ac:dyDescent="0.25">
      <c r="C7" s="3" t="s">
        <v>210</v>
      </c>
      <c r="D7" s="3" t="s">
        <v>211</v>
      </c>
      <c r="E7" s="3"/>
      <c r="F7" s="3" t="s">
        <v>212</v>
      </c>
      <c r="G7" s="3" t="s">
        <v>213</v>
      </c>
      <c r="H7" s="3" t="s">
        <v>214</v>
      </c>
      <c r="J7" s="3" t="s">
        <v>104</v>
      </c>
      <c r="K7" s="3" t="s">
        <v>215</v>
      </c>
      <c r="P7" s="3" t="s">
        <v>137</v>
      </c>
      <c r="Q7" s="3" t="s">
        <v>138</v>
      </c>
      <c r="R7" s="3" t="s">
        <v>203</v>
      </c>
    </row>
    <row r="8" spans="1:29" x14ac:dyDescent="0.25">
      <c r="C8" s="3" t="s">
        <v>216</v>
      </c>
      <c r="D8" s="3" t="s">
        <v>216</v>
      </c>
      <c r="E8" s="3" t="s">
        <v>104</v>
      </c>
      <c r="F8" s="3" t="s">
        <v>217</v>
      </c>
      <c r="G8" s="3" t="s">
        <v>218</v>
      </c>
      <c r="H8" s="43" t="s">
        <v>219</v>
      </c>
      <c r="J8" s="3" t="s">
        <v>220</v>
      </c>
      <c r="K8" s="3" t="s">
        <v>221</v>
      </c>
      <c r="M8" t="s">
        <v>66</v>
      </c>
      <c r="N8">
        <v>1704</v>
      </c>
      <c r="O8" s="4">
        <v>98220</v>
      </c>
      <c r="P8" s="5">
        <v>18.552449920022053</v>
      </c>
      <c r="Q8" s="5">
        <f t="shared" ref="Q8:Q39" si="0">4.4*(1+P8/100)</f>
        <v>5.2163077964809705</v>
      </c>
      <c r="R8" s="5">
        <f t="shared" ref="R8:R39" si="1">P8+Q8</f>
        <v>23.768757716503025</v>
      </c>
    </row>
    <row r="9" spans="1:29" ht="15.75" thickBot="1" x14ac:dyDescent="0.3">
      <c r="C9" s="12" t="s">
        <v>222</v>
      </c>
      <c r="D9" s="12" t="s">
        <v>222</v>
      </c>
      <c r="E9" s="12" t="s">
        <v>222</v>
      </c>
      <c r="F9" s="12" t="s">
        <v>222</v>
      </c>
      <c r="G9" s="12" t="s">
        <v>7</v>
      </c>
      <c r="H9" s="12" t="s">
        <v>222</v>
      </c>
      <c r="I9" s="11"/>
      <c r="J9" s="12" t="s">
        <v>223</v>
      </c>
      <c r="K9" s="12" t="s">
        <v>223</v>
      </c>
      <c r="M9" t="s">
        <v>66</v>
      </c>
      <c r="N9">
        <v>5750</v>
      </c>
      <c r="O9" s="4">
        <v>24240</v>
      </c>
      <c r="P9" s="5">
        <v>14.765499613624232</v>
      </c>
      <c r="Q9" s="5">
        <f t="shared" si="0"/>
        <v>5.0496819829994664</v>
      </c>
      <c r="R9" s="5">
        <f t="shared" si="1"/>
        <v>19.815181596623699</v>
      </c>
    </row>
    <row r="10" spans="1:29" x14ac:dyDescent="0.25">
      <c r="M10" t="s">
        <v>66</v>
      </c>
      <c r="N10">
        <v>14959</v>
      </c>
      <c r="O10" s="4">
        <v>203640</v>
      </c>
      <c r="P10" s="5">
        <v>21.943041414986574</v>
      </c>
      <c r="Q10" s="5">
        <f t="shared" si="0"/>
        <v>5.3654938222594097</v>
      </c>
      <c r="R10" s="5">
        <f t="shared" si="1"/>
        <v>27.308535237245984</v>
      </c>
    </row>
    <row r="11" spans="1:29" x14ac:dyDescent="0.25">
      <c r="A11" t="s">
        <v>224</v>
      </c>
      <c r="C11" s="6">
        <v>17.8</v>
      </c>
      <c r="D11" s="6">
        <v>66</v>
      </c>
      <c r="E11" s="6">
        <f>C11+D11</f>
        <v>83.8</v>
      </c>
      <c r="F11" s="6">
        <v>91.8</v>
      </c>
      <c r="G11" s="6">
        <v>91.3</v>
      </c>
      <c r="H11" s="6">
        <f>E11*(95/G11-1)</f>
        <v>3.3960569550931115</v>
      </c>
      <c r="J11" s="6">
        <v>505.1</v>
      </c>
      <c r="K11" s="6">
        <v>35.6</v>
      </c>
      <c r="M11" t="s">
        <v>66</v>
      </c>
      <c r="N11">
        <v>14994</v>
      </c>
      <c r="O11" s="4">
        <v>115200</v>
      </c>
      <c r="P11" s="5">
        <v>19.162511767372116</v>
      </c>
      <c r="Q11" s="5">
        <f t="shared" si="0"/>
        <v>5.2431505177643736</v>
      </c>
      <c r="R11" s="5">
        <f t="shared" si="1"/>
        <v>24.40566228513649</v>
      </c>
    </row>
    <row r="12" spans="1:29" x14ac:dyDescent="0.25">
      <c r="A12" t="s">
        <v>225</v>
      </c>
      <c r="C12" s="6">
        <v>1.8</v>
      </c>
      <c r="D12" s="6">
        <v>2.5</v>
      </c>
      <c r="E12" s="6">
        <f t="shared" ref="E12:E13" si="2">C12+D12</f>
        <v>4.3</v>
      </c>
      <c r="F12" s="6">
        <v>4.5</v>
      </c>
      <c r="G12" s="6">
        <v>95.5</v>
      </c>
      <c r="H12" s="6">
        <f t="shared" ref="H12:H13" si="3">E12*(95/G12-1)</f>
        <v>-2.2513089005235385E-2</v>
      </c>
      <c r="J12" s="6">
        <v>19.600000000000001</v>
      </c>
      <c r="K12" s="6">
        <v>1.2</v>
      </c>
      <c r="M12" t="s">
        <v>66</v>
      </c>
      <c r="N12">
        <v>15062</v>
      </c>
      <c r="O12" s="4">
        <v>55640</v>
      </c>
      <c r="P12" s="5">
        <v>12.76513183276875</v>
      </c>
      <c r="Q12" s="5">
        <f t="shared" si="0"/>
        <v>4.9616658006418257</v>
      </c>
      <c r="R12" s="5">
        <f t="shared" si="1"/>
        <v>17.726797633410577</v>
      </c>
      <c r="AB12" s="16"/>
      <c r="AC12" s="16"/>
    </row>
    <row r="13" spans="1:29" x14ac:dyDescent="0.25">
      <c r="A13" t="s">
        <v>226</v>
      </c>
      <c r="C13" s="21">
        <v>0.7</v>
      </c>
      <c r="D13" s="21">
        <v>6.2</v>
      </c>
      <c r="E13" s="21">
        <f t="shared" si="2"/>
        <v>6.9</v>
      </c>
      <c r="F13" s="21">
        <v>8.4</v>
      </c>
      <c r="G13" s="6">
        <v>82</v>
      </c>
      <c r="H13" s="21">
        <f t="shared" si="3"/>
        <v>1.0939024390243897</v>
      </c>
      <c r="J13" s="21">
        <v>52.3</v>
      </c>
      <c r="K13" s="21">
        <v>31.1</v>
      </c>
      <c r="M13" t="s">
        <v>66</v>
      </c>
      <c r="N13">
        <v>17948</v>
      </c>
      <c r="O13" s="4">
        <v>141060</v>
      </c>
      <c r="P13" s="5">
        <v>20.539563925967141</v>
      </c>
      <c r="Q13" s="5">
        <f t="shared" si="0"/>
        <v>5.3037408127425545</v>
      </c>
      <c r="R13" s="5">
        <f t="shared" si="1"/>
        <v>25.843304738709694</v>
      </c>
    </row>
    <row r="14" spans="1:29" x14ac:dyDescent="0.25">
      <c r="A14" t="s">
        <v>227</v>
      </c>
      <c r="C14" s="6">
        <f>SUM(C11:C13)</f>
        <v>20.3</v>
      </c>
      <c r="D14" s="6">
        <f t="shared" ref="D14:F14" si="4">SUM(D11:D13)</f>
        <v>74.7</v>
      </c>
      <c r="E14" s="6">
        <f t="shared" si="4"/>
        <v>95</v>
      </c>
      <c r="F14" s="6">
        <f t="shared" si="4"/>
        <v>104.7</v>
      </c>
      <c r="G14" s="6"/>
      <c r="H14" s="6">
        <f>SUM(H11:H13)</f>
        <v>4.4674463051122659</v>
      </c>
      <c r="J14" s="6">
        <f t="shared" ref="J14:K14" si="5">SUM(J11:J13)</f>
        <v>577</v>
      </c>
      <c r="K14" s="6">
        <f t="shared" si="5"/>
        <v>67.900000000000006</v>
      </c>
      <c r="M14" t="s">
        <v>66</v>
      </c>
      <c r="N14">
        <v>18074</v>
      </c>
      <c r="O14" s="4">
        <v>77960</v>
      </c>
      <c r="P14" s="5">
        <v>17.517043042596292</v>
      </c>
      <c r="Q14" s="5">
        <f t="shared" si="0"/>
        <v>5.1707498938742376</v>
      </c>
      <c r="R14" s="5">
        <f t="shared" si="1"/>
        <v>22.68779293647053</v>
      </c>
    </row>
    <row r="15" spans="1:29" x14ac:dyDescent="0.25">
      <c r="M15" t="s">
        <v>66</v>
      </c>
      <c r="N15">
        <v>19141</v>
      </c>
      <c r="O15" s="4">
        <v>140000</v>
      </c>
      <c r="P15" s="5">
        <v>20.215124553437434</v>
      </c>
      <c r="Q15" s="5">
        <f t="shared" si="0"/>
        <v>5.2894654803512475</v>
      </c>
      <c r="R15" s="5">
        <f t="shared" si="1"/>
        <v>25.504590033788681</v>
      </c>
    </row>
    <row r="16" spans="1:29" x14ac:dyDescent="0.25">
      <c r="B16" t="s">
        <v>228</v>
      </c>
      <c r="M16" t="s">
        <v>66</v>
      </c>
      <c r="N16">
        <v>24087</v>
      </c>
      <c r="O16" s="4">
        <v>212880</v>
      </c>
      <c r="P16" s="5">
        <v>22.111572440920302</v>
      </c>
      <c r="Q16" s="5">
        <f t="shared" si="0"/>
        <v>5.3729091874004933</v>
      </c>
      <c r="R16" s="5">
        <f t="shared" si="1"/>
        <v>27.484481628320793</v>
      </c>
    </row>
    <row r="17" spans="2:18" x14ac:dyDescent="0.25">
      <c r="B17" t="s">
        <v>229</v>
      </c>
      <c r="H17" s="6">
        <v>1</v>
      </c>
      <c r="M17" t="s">
        <v>66</v>
      </c>
      <c r="N17">
        <v>25786</v>
      </c>
      <c r="O17" s="4">
        <v>160480</v>
      </c>
      <c r="P17" s="5">
        <v>20.942315650368791</v>
      </c>
      <c r="Q17" s="5">
        <f t="shared" si="0"/>
        <v>5.321461888616227</v>
      </c>
      <c r="R17" s="5">
        <f t="shared" si="1"/>
        <v>26.263777538985018</v>
      </c>
    </row>
    <row r="18" spans="2:18" x14ac:dyDescent="0.25">
      <c r="H18" s="6"/>
      <c r="M18" t="s">
        <v>66</v>
      </c>
      <c r="N18">
        <v>27348</v>
      </c>
      <c r="O18" s="4">
        <v>132400</v>
      </c>
      <c r="P18" s="5">
        <v>19.904923183645163</v>
      </c>
      <c r="Q18" s="5">
        <f t="shared" si="0"/>
        <v>5.2758166200803878</v>
      </c>
      <c r="R18" s="5">
        <f t="shared" si="1"/>
        <v>25.180739803725551</v>
      </c>
    </row>
    <row r="19" spans="2:18" x14ac:dyDescent="0.25">
      <c r="B19" t="s">
        <v>230</v>
      </c>
      <c r="H19" s="6"/>
      <c r="M19" t="s">
        <v>66</v>
      </c>
      <c r="N19">
        <v>28808</v>
      </c>
      <c r="O19" s="4">
        <v>68364</v>
      </c>
      <c r="P19" s="5">
        <v>15.268166114219973</v>
      </c>
      <c r="Q19" s="5">
        <f t="shared" si="0"/>
        <v>5.0717993090256792</v>
      </c>
      <c r="R19" s="5">
        <f t="shared" si="1"/>
        <v>20.339965423245651</v>
      </c>
    </row>
    <row r="20" spans="2:18" x14ac:dyDescent="0.25">
      <c r="B20" t="s">
        <v>231</v>
      </c>
      <c r="H20" s="21">
        <v>-2</v>
      </c>
      <c r="K20" s="45">
        <f>H20*1.046</f>
        <v>-2.0920000000000001</v>
      </c>
      <c r="M20" t="s">
        <v>66</v>
      </c>
      <c r="N20">
        <v>28859</v>
      </c>
      <c r="O20" s="4">
        <v>88800</v>
      </c>
      <c r="P20" s="5">
        <v>17.719966948316767</v>
      </c>
      <c r="Q20" s="5">
        <f t="shared" si="0"/>
        <v>5.1796785457259382</v>
      </c>
      <c r="R20" s="5">
        <f t="shared" si="1"/>
        <v>22.899645494042705</v>
      </c>
    </row>
    <row r="21" spans="2:18" x14ac:dyDescent="0.25">
      <c r="H21" s="6"/>
      <c r="M21" t="s">
        <v>66</v>
      </c>
      <c r="N21">
        <v>29566</v>
      </c>
      <c r="O21" s="4">
        <v>83160</v>
      </c>
      <c r="P21" s="5">
        <v>17.212129213562655</v>
      </c>
      <c r="Q21" s="5">
        <f t="shared" si="0"/>
        <v>5.1573336853967575</v>
      </c>
      <c r="R21" s="5">
        <f t="shared" si="1"/>
        <v>22.369462898959412</v>
      </c>
    </row>
    <row r="22" spans="2:18" x14ac:dyDescent="0.25">
      <c r="C22" t="s">
        <v>232</v>
      </c>
      <c r="H22" s="6">
        <f>SUM(H14:H20)</f>
        <v>3.4674463051122659</v>
      </c>
      <c r="K22" s="45">
        <f>H14+H17+K20</f>
        <v>3.3754463051122658</v>
      </c>
      <c r="M22" t="s">
        <v>66</v>
      </c>
      <c r="N22">
        <v>29682</v>
      </c>
      <c r="O22" s="4">
        <v>110400</v>
      </c>
      <c r="P22" s="5">
        <v>20.037350324068992</v>
      </c>
      <c r="Q22" s="5">
        <f t="shared" si="0"/>
        <v>5.2816434142590358</v>
      </c>
      <c r="R22" s="5">
        <f t="shared" si="1"/>
        <v>25.318993738328029</v>
      </c>
    </row>
    <row r="23" spans="2:18" x14ac:dyDescent="0.25">
      <c r="H23" s="6"/>
      <c r="M23" t="s">
        <v>66</v>
      </c>
      <c r="N23">
        <v>36159</v>
      </c>
      <c r="O23" s="4">
        <v>130960</v>
      </c>
      <c r="P23" s="5">
        <v>19.9491656901418</v>
      </c>
      <c r="Q23" s="5">
        <f t="shared" si="0"/>
        <v>5.2777632903662397</v>
      </c>
      <c r="R23" s="5">
        <f t="shared" si="1"/>
        <v>25.226928980508042</v>
      </c>
    </row>
    <row r="24" spans="2:18" x14ac:dyDescent="0.25">
      <c r="B24" t="s">
        <v>233</v>
      </c>
      <c r="F24" s="44">
        <f>H22</f>
        <v>3.4674463051122659</v>
      </c>
      <c r="G24" t="s">
        <v>234</v>
      </c>
      <c r="H24" s="6">
        <f>100*H22/D14</f>
        <v>4.6418290563751885</v>
      </c>
      <c r="I24" t="s">
        <v>235</v>
      </c>
      <c r="K24" s="6">
        <f>100*K22/D14</f>
        <v>4.5186697524929924</v>
      </c>
      <c r="M24" t="s">
        <v>66</v>
      </c>
      <c r="N24">
        <v>36270</v>
      </c>
      <c r="O24" s="4">
        <v>210480</v>
      </c>
      <c r="P24" s="5">
        <v>22.06916140026982</v>
      </c>
      <c r="Q24" s="5">
        <f t="shared" si="0"/>
        <v>5.3710431016118729</v>
      </c>
      <c r="R24" s="5">
        <f t="shared" si="1"/>
        <v>27.440204501881695</v>
      </c>
    </row>
    <row r="25" spans="2:18" x14ac:dyDescent="0.25">
      <c r="B25" t="s">
        <v>251</v>
      </c>
      <c r="F25" s="5">
        <f>D14</f>
        <v>74.7</v>
      </c>
      <c r="M25" t="s">
        <v>66</v>
      </c>
      <c r="N25">
        <v>45307</v>
      </c>
      <c r="O25" s="4">
        <v>154520</v>
      </c>
      <c r="P25" s="5">
        <v>20.727677929420253</v>
      </c>
      <c r="Q25" s="5">
        <f t="shared" si="0"/>
        <v>5.3120178288944917</v>
      </c>
      <c r="R25" s="5">
        <f t="shared" si="1"/>
        <v>26.039695758314743</v>
      </c>
    </row>
    <row r="26" spans="2:18" x14ac:dyDescent="0.25">
      <c r="M26" t="s">
        <v>66</v>
      </c>
      <c r="N26">
        <v>45429</v>
      </c>
      <c r="O26" s="4">
        <v>79320</v>
      </c>
      <c r="P26" s="5">
        <v>16.252503341869584</v>
      </c>
      <c r="Q26" s="5">
        <f t="shared" si="0"/>
        <v>5.1151101470422624</v>
      </c>
      <c r="R26" s="5">
        <f t="shared" si="1"/>
        <v>21.367613488911847</v>
      </c>
    </row>
    <row r="27" spans="2:18" x14ac:dyDescent="0.25">
      <c r="M27" t="s">
        <v>66</v>
      </c>
      <c r="N27">
        <v>45621</v>
      </c>
      <c r="O27" s="4">
        <v>117420</v>
      </c>
      <c r="P27" s="5">
        <v>19.204009222032248</v>
      </c>
      <c r="Q27" s="5">
        <f t="shared" si="0"/>
        <v>5.2449764057694193</v>
      </c>
      <c r="R27" s="5">
        <f t="shared" si="1"/>
        <v>24.448985627801669</v>
      </c>
    </row>
    <row r="28" spans="2:18" x14ac:dyDescent="0.25">
      <c r="B28" s="14" t="s">
        <v>263</v>
      </c>
      <c r="M28" t="s">
        <v>66</v>
      </c>
      <c r="N28">
        <v>48095</v>
      </c>
      <c r="O28" s="4">
        <v>143760</v>
      </c>
      <c r="P28" s="5">
        <v>21.247545550025126</v>
      </c>
      <c r="Q28" s="5">
        <f t="shared" si="0"/>
        <v>5.3348920042011061</v>
      </c>
      <c r="R28" s="5">
        <f t="shared" si="1"/>
        <v>26.582437554226232</v>
      </c>
    </row>
    <row r="29" spans="2:18" x14ac:dyDescent="0.25">
      <c r="B29" t="s">
        <v>254</v>
      </c>
      <c r="H29" s="40">
        <v>6.2</v>
      </c>
      <c r="M29" t="s">
        <v>66</v>
      </c>
      <c r="N29">
        <v>49691</v>
      </c>
      <c r="O29" s="4">
        <v>117480</v>
      </c>
      <c r="P29" s="5">
        <v>19.18765159264213</v>
      </c>
      <c r="Q29" s="5">
        <f t="shared" si="0"/>
        <v>5.2442566700762541</v>
      </c>
      <c r="R29" s="5">
        <f t="shared" si="1"/>
        <v>24.431908262718384</v>
      </c>
    </row>
    <row r="30" spans="2:18" x14ac:dyDescent="0.25">
      <c r="B30" t="s">
        <v>255</v>
      </c>
      <c r="M30" t="s">
        <v>66</v>
      </c>
      <c r="N30">
        <v>49935</v>
      </c>
      <c r="O30" s="4">
        <v>73880</v>
      </c>
      <c r="P30" s="5">
        <v>16.725164475705711</v>
      </c>
      <c r="Q30" s="5">
        <f t="shared" si="0"/>
        <v>5.1359072369310521</v>
      </c>
      <c r="R30" s="5">
        <f t="shared" si="1"/>
        <v>21.861071712636765</v>
      </c>
    </row>
    <row r="31" spans="2:18" x14ac:dyDescent="0.25">
      <c r="C31" t="s">
        <v>252</v>
      </c>
      <c r="H31" s="46">
        <f>(0.1396-0.1108)*31.1</f>
        <v>0.89568000000000025</v>
      </c>
      <c r="M31" t="s">
        <v>66</v>
      </c>
      <c r="N31">
        <v>55970</v>
      </c>
      <c r="O31" s="4">
        <v>95207</v>
      </c>
      <c r="P31" s="5">
        <v>18.141050755899691</v>
      </c>
      <c r="Q31" s="5">
        <f t="shared" si="0"/>
        <v>5.1982062332595866</v>
      </c>
      <c r="R31" s="5">
        <f t="shared" si="1"/>
        <v>23.339256989159278</v>
      </c>
    </row>
    <row r="32" spans="2:18" x14ac:dyDescent="0.25">
      <c r="B32" t="s">
        <v>256</v>
      </c>
      <c r="H32" s="45">
        <f>H29+H31</f>
        <v>7.0956800000000007</v>
      </c>
      <c r="M32" t="s">
        <v>66</v>
      </c>
      <c r="N32">
        <v>55973</v>
      </c>
      <c r="O32" s="4">
        <v>92730</v>
      </c>
      <c r="P32" s="5">
        <v>18.361001380708331</v>
      </c>
      <c r="Q32" s="5">
        <f t="shared" si="0"/>
        <v>5.2078840607511667</v>
      </c>
      <c r="R32" s="5">
        <f t="shared" si="1"/>
        <v>23.568885441459496</v>
      </c>
    </row>
    <row r="33" spans="2:18" x14ac:dyDescent="0.25">
      <c r="H33" s="45"/>
      <c r="M33" t="s">
        <v>66</v>
      </c>
      <c r="N33">
        <v>56064</v>
      </c>
      <c r="O33" s="4">
        <v>151200</v>
      </c>
      <c r="P33" s="5">
        <v>21.362284645620043</v>
      </c>
      <c r="Q33" s="5">
        <f t="shared" si="0"/>
        <v>5.3399405244072824</v>
      </c>
      <c r="R33" s="5">
        <f t="shared" si="1"/>
        <v>26.702225170027326</v>
      </c>
    </row>
    <row r="34" spans="2:18" x14ac:dyDescent="0.25">
      <c r="B34" t="s">
        <v>257</v>
      </c>
      <c r="H34" s="46">
        <v>0.7</v>
      </c>
      <c r="M34" t="s">
        <v>66</v>
      </c>
      <c r="N34">
        <v>56109</v>
      </c>
      <c r="O34" s="4">
        <v>50400</v>
      </c>
      <c r="P34" s="5">
        <v>11.522514003055218</v>
      </c>
      <c r="Q34" s="5">
        <f t="shared" si="0"/>
        <v>4.9069906161344301</v>
      </c>
      <c r="R34" s="5">
        <f t="shared" si="1"/>
        <v>16.429504619189647</v>
      </c>
    </row>
    <row r="35" spans="2:18" x14ac:dyDescent="0.25">
      <c r="B35" t="s">
        <v>258</v>
      </c>
      <c r="H35" s="45">
        <f>H32+H34</f>
        <v>7.7956800000000008</v>
      </c>
      <c r="M35" t="s">
        <v>66</v>
      </c>
      <c r="N35">
        <v>56116</v>
      </c>
      <c r="O35" s="4">
        <v>97260</v>
      </c>
      <c r="P35" s="5">
        <v>19.695588827924016</v>
      </c>
      <c r="Q35" s="5">
        <f t="shared" si="0"/>
        <v>5.2666059084286569</v>
      </c>
      <c r="R35" s="5">
        <f t="shared" si="1"/>
        <v>24.962194736352671</v>
      </c>
    </row>
    <row r="36" spans="2:18" x14ac:dyDescent="0.25">
      <c r="H36" s="45"/>
      <c r="M36" t="s">
        <v>66</v>
      </c>
      <c r="N36">
        <v>60585</v>
      </c>
      <c r="O36" s="4">
        <v>34760</v>
      </c>
      <c r="P36" s="5">
        <v>12.382265982468876</v>
      </c>
      <c r="Q36" s="5">
        <f t="shared" si="0"/>
        <v>4.9448197032286307</v>
      </c>
      <c r="R36" s="5">
        <f t="shared" si="1"/>
        <v>17.327085685697508</v>
      </c>
    </row>
    <row r="37" spans="2:18" x14ac:dyDescent="0.25">
      <c r="B37" t="s">
        <v>253</v>
      </c>
      <c r="M37" t="s">
        <v>66</v>
      </c>
      <c r="N37">
        <v>61966</v>
      </c>
      <c r="O37" s="4">
        <v>89954</v>
      </c>
      <c r="P37" s="5">
        <v>18.543703824014223</v>
      </c>
      <c r="Q37" s="5">
        <f t="shared" si="0"/>
        <v>5.2159229682566259</v>
      </c>
      <c r="R37" s="5">
        <f t="shared" si="1"/>
        <v>23.759626792270851</v>
      </c>
    </row>
    <row r="38" spans="2:18" x14ac:dyDescent="0.25">
      <c r="C38" s="45">
        <f>H32</f>
        <v>7.0956800000000007</v>
      </c>
      <c r="D38" s="3" t="s">
        <v>260</v>
      </c>
      <c r="E38" s="47">
        <v>4.5999999999999999E-2</v>
      </c>
      <c r="F38" s="7" t="s">
        <v>262</v>
      </c>
      <c r="H38" s="45">
        <f>C38*E38</f>
        <v>0.32640128000000002</v>
      </c>
      <c r="M38" t="s">
        <v>66</v>
      </c>
      <c r="N38">
        <v>61967</v>
      </c>
      <c r="O38" s="4">
        <v>45935</v>
      </c>
      <c r="P38" s="5">
        <v>18.382466511386262</v>
      </c>
      <c r="Q38" s="5">
        <f t="shared" si="0"/>
        <v>5.2088285265009961</v>
      </c>
      <c r="R38" s="5">
        <f t="shared" si="1"/>
        <v>23.591295037887257</v>
      </c>
    </row>
    <row r="39" spans="2:18" x14ac:dyDescent="0.25">
      <c r="M39" t="s">
        <v>66</v>
      </c>
      <c r="N39">
        <v>64343</v>
      </c>
      <c r="O39" s="4">
        <v>86546</v>
      </c>
      <c r="P39" s="5">
        <v>18.480804883041447</v>
      </c>
      <c r="Q39" s="5">
        <f t="shared" si="0"/>
        <v>5.2131554148538237</v>
      </c>
      <c r="R39" s="5">
        <f t="shared" si="1"/>
        <v>23.69396029789527</v>
      </c>
    </row>
    <row r="40" spans="2:18" x14ac:dyDescent="0.25">
      <c r="B40" t="s">
        <v>259</v>
      </c>
      <c r="C40" s="16"/>
      <c r="D40" s="16"/>
      <c r="E40" s="16"/>
      <c r="H40" s="45"/>
      <c r="M40" t="s">
        <v>66</v>
      </c>
      <c r="N40">
        <v>66430</v>
      </c>
      <c r="O40" s="4">
        <v>44447</v>
      </c>
      <c r="P40" s="5">
        <v>14.093202291679251</v>
      </c>
      <c r="Q40" s="5">
        <f t="shared" ref="Q40:Q71" si="6">4.4*(1+P40/100)</f>
        <v>5.0201009008338877</v>
      </c>
      <c r="R40" s="5">
        <f t="shared" ref="R40:R71" si="7">P40+Q40</f>
        <v>19.11330319251314</v>
      </c>
    </row>
    <row r="41" spans="2:18" x14ac:dyDescent="0.25">
      <c r="C41" s="45">
        <f>H38</f>
        <v>0.32640128000000002</v>
      </c>
      <c r="D41" s="3" t="s">
        <v>261</v>
      </c>
      <c r="E41" s="45">
        <f>H35</f>
        <v>7.7956800000000008</v>
      </c>
      <c r="F41" s="7" t="s">
        <v>262</v>
      </c>
      <c r="G41" s="5">
        <f>100*C41/E41</f>
        <v>4.1869507214252</v>
      </c>
      <c r="H41" t="s">
        <v>235</v>
      </c>
      <c r="M41" t="s">
        <v>66</v>
      </c>
      <c r="N41">
        <v>66435</v>
      </c>
      <c r="O41" s="4">
        <v>305920</v>
      </c>
      <c r="P41" s="5">
        <v>23.257677073870987</v>
      </c>
      <c r="Q41" s="5">
        <f t="shared" si="6"/>
        <v>5.423337791250324</v>
      </c>
      <c r="R41" s="5">
        <f t="shared" si="7"/>
        <v>28.681014865121313</v>
      </c>
    </row>
    <row r="42" spans="2:18" x14ac:dyDescent="0.25">
      <c r="M42" t="s">
        <v>66</v>
      </c>
      <c r="N42">
        <v>69060</v>
      </c>
      <c r="O42" s="4">
        <v>322400</v>
      </c>
      <c r="P42" s="5">
        <v>23.471064295271038</v>
      </c>
      <c r="Q42" s="5">
        <f t="shared" si="6"/>
        <v>5.4327268289919264</v>
      </c>
      <c r="R42" s="5">
        <f t="shared" si="7"/>
        <v>28.903791124262966</v>
      </c>
    </row>
    <row r="43" spans="2:18" x14ac:dyDescent="0.25">
      <c r="M43" t="s">
        <v>66</v>
      </c>
      <c r="N43">
        <v>69914</v>
      </c>
      <c r="O43" s="4">
        <v>89040</v>
      </c>
      <c r="P43" s="5">
        <v>19.468326198784137</v>
      </c>
      <c r="Q43" s="5">
        <f t="shared" si="6"/>
        <v>5.2566063527465028</v>
      </c>
      <c r="R43" s="5">
        <f t="shared" si="7"/>
        <v>24.724932551530639</v>
      </c>
    </row>
    <row r="44" spans="2:18" x14ac:dyDescent="0.25">
      <c r="B44" t="s">
        <v>264</v>
      </c>
      <c r="M44" t="s">
        <v>66</v>
      </c>
      <c r="N44">
        <v>71421</v>
      </c>
      <c r="O44" s="4">
        <v>61080</v>
      </c>
      <c r="P44" s="5">
        <v>13.891514241767201</v>
      </c>
      <c r="Q44" s="5">
        <f t="shared" si="6"/>
        <v>5.0112266266377574</v>
      </c>
      <c r="R44" s="5">
        <f t="shared" si="7"/>
        <v>18.902740868404958</v>
      </c>
    </row>
    <row r="45" spans="2:18" x14ac:dyDescent="0.25">
      <c r="B45" t="s">
        <v>269</v>
      </c>
      <c r="M45" t="s">
        <v>66</v>
      </c>
      <c r="N45">
        <v>72705</v>
      </c>
      <c r="O45" s="4">
        <v>144725</v>
      </c>
      <c r="P45" s="5">
        <v>20.59338432224731</v>
      </c>
      <c r="Q45" s="5">
        <f t="shared" si="6"/>
        <v>5.3061089101788816</v>
      </c>
      <c r="R45" s="5">
        <f t="shared" si="7"/>
        <v>25.899493232426192</v>
      </c>
    </row>
    <row r="46" spans="2:18" x14ac:dyDescent="0.25">
      <c r="M46" t="s">
        <v>66</v>
      </c>
      <c r="N46">
        <v>74683</v>
      </c>
      <c r="O46" s="4">
        <v>21200</v>
      </c>
      <c r="P46" s="5">
        <v>13.820957791487288</v>
      </c>
      <c r="Q46" s="5">
        <f t="shared" si="6"/>
        <v>5.0081221428254414</v>
      </c>
      <c r="R46" s="5">
        <f t="shared" si="7"/>
        <v>18.82907993431273</v>
      </c>
    </row>
    <row r="47" spans="2:18" x14ac:dyDescent="0.25">
      <c r="M47" t="s">
        <v>66</v>
      </c>
      <c r="N47">
        <v>78457</v>
      </c>
      <c r="O47" s="4">
        <v>121680</v>
      </c>
      <c r="P47" s="5">
        <v>19.406108447458337</v>
      </c>
      <c r="Q47" s="5">
        <f t="shared" si="6"/>
        <v>5.2538687716881673</v>
      </c>
      <c r="R47" s="5">
        <f t="shared" si="7"/>
        <v>24.659977219146505</v>
      </c>
    </row>
    <row r="48" spans="2:18" x14ac:dyDescent="0.25">
      <c r="M48" t="s">
        <v>66</v>
      </c>
      <c r="N48">
        <v>80557</v>
      </c>
      <c r="O48" s="4">
        <v>111480</v>
      </c>
      <c r="P48" s="5">
        <v>20.621712936133928</v>
      </c>
      <c r="Q48" s="5">
        <f t="shared" si="6"/>
        <v>5.3073553691898931</v>
      </c>
      <c r="R48" s="5">
        <f t="shared" si="7"/>
        <v>25.92906830532382</v>
      </c>
    </row>
    <row r="49" spans="13:18" x14ac:dyDescent="0.25">
      <c r="M49" t="s">
        <v>66</v>
      </c>
      <c r="N49">
        <v>81757</v>
      </c>
      <c r="O49" s="4">
        <v>169560</v>
      </c>
      <c r="P49" s="5">
        <v>22.12997598285822</v>
      </c>
      <c r="Q49" s="5">
        <f t="shared" si="6"/>
        <v>5.3737189432457617</v>
      </c>
      <c r="R49" s="5">
        <f t="shared" si="7"/>
        <v>27.503694926103982</v>
      </c>
    </row>
    <row r="50" spans="13:18" x14ac:dyDescent="0.25">
      <c r="M50" t="s">
        <v>66</v>
      </c>
      <c r="N50">
        <v>83947</v>
      </c>
      <c r="O50" s="4">
        <v>246360</v>
      </c>
      <c r="P50" s="5">
        <v>22.790006706338751</v>
      </c>
      <c r="Q50" s="5">
        <f t="shared" si="6"/>
        <v>5.4027602950789051</v>
      </c>
      <c r="R50" s="5">
        <f t="shared" si="7"/>
        <v>28.192767001417657</v>
      </c>
    </row>
    <row r="51" spans="13:18" x14ac:dyDescent="0.25">
      <c r="M51" t="s">
        <v>66</v>
      </c>
      <c r="N51">
        <v>84081</v>
      </c>
      <c r="O51" s="4">
        <v>88140</v>
      </c>
      <c r="P51" s="5">
        <v>18.676368754525321</v>
      </c>
      <c r="Q51" s="5">
        <f t="shared" si="6"/>
        <v>5.2217602251991142</v>
      </c>
      <c r="R51" s="5">
        <f t="shared" si="7"/>
        <v>23.898128979724433</v>
      </c>
    </row>
    <row r="52" spans="13:18" x14ac:dyDescent="0.25">
      <c r="M52" t="s">
        <v>66</v>
      </c>
      <c r="N52">
        <v>87585</v>
      </c>
      <c r="O52" s="4">
        <v>201960</v>
      </c>
      <c r="P52" s="5">
        <v>22.538441705770129</v>
      </c>
      <c r="Q52" s="5">
        <f t="shared" si="6"/>
        <v>5.391691435053886</v>
      </c>
      <c r="R52" s="5">
        <f t="shared" si="7"/>
        <v>27.930133140824015</v>
      </c>
    </row>
    <row r="53" spans="13:18" x14ac:dyDescent="0.25">
      <c r="M53" t="s">
        <v>66</v>
      </c>
      <c r="N53">
        <v>87941</v>
      </c>
      <c r="O53" s="4">
        <v>148754</v>
      </c>
      <c r="P53" s="5">
        <v>20.535422834392804</v>
      </c>
      <c r="Q53" s="5">
        <f t="shared" si="6"/>
        <v>5.3035586047132837</v>
      </c>
      <c r="R53" s="5">
        <f t="shared" si="7"/>
        <v>25.838981439106089</v>
      </c>
    </row>
    <row r="54" spans="13:18" x14ac:dyDescent="0.25">
      <c r="M54" t="s">
        <v>66</v>
      </c>
      <c r="N54">
        <v>88327</v>
      </c>
      <c r="O54" s="4">
        <v>49600</v>
      </c>
      <c r="P54" s="5">
        <v>13.699689236747382</v>
      </c>
      <c r="Q54" s="5">
        <f t="shared" si="6"/>
        <v>5.002786326416885</v>
      </c>
      <c r="R54" s="5">
        <f t="shared" si="7"/>
        <v>18.702475563164267</v>
      </c>
    </row>
    <row r="55" spans="13:18" x14ac:dyDescent="0.25">
      <c r="M55" t="s">
        <v>66</v>
      </c>
      <c r="N55">
        <v>89309</v>
      </c>
      <c r="O55" s="4">
        <v>187920</v>
      </c>
      <c r="P55" s="5">
        <v>21.799929552659393</v>
      </c>
      <c r="Q55" s="5">
        <f t="shared" si="6"/>
        <v>5.3591969003170137</v>
      </c>
      <c r="R55" s="5">
        <f t="shared" si="7"/>
        <v>27.159126452976405</v>
      </c>
    </row>
    <row r="56" spans="13:18" x14ac:dyDescent="0.25">
      <c r="M56" t="s">
        <v>66</v>
      </c>
      <c r="N56">
        <v>90205</v>
      </c>
      <c r="O56" s="4">
        <v>153660</v>
      </c>
      <c r="P56" s="5">
        <v>21.409272480311547</v>
      </c>
      <c r="Q56" s="5">
        <f t="shared" si="6"/>
        <v>5.3420079891337089</v>
      </c>
      <c r="R56" s="5">
        <f t="shared" si="7"/>
        <v>26.751280469445256</v>
      </c>
    </row>
    <row r="57" spans="13:18" x14ac:dyDescent="0.25">
      <c r="M57" t="s">
        <v>66</v>
      </c>
      <c r="N57">
        <v>92562</v>
      </c>
      <c r="O57" s="4">
        <v>61020</v>
      </c>
      <c r="P57" s="5">
        <v>15.093679412398764</v>
      </c>
      <c r="Q57" s="5">
        <f t="shared" si="6"/>
        <v>5.0641218941455461</v>
      </c>
      <c r="R57" s="5">
        <f t="shared" si="7"/>
        <v>20.157801306544311</v>
      </c>
    </row>
    <row r="58" spans="13:18" x14ac:dyDescent="0.25">
      <c r="M58" t="s">
        <v>67</v>
      </c>
      <c r="N58">
        <v>9138</v>
      </c>
      <c r="O58" s="4">
        <v>186480</v>
      </c>
      <c r="P58" s="5">
        <v>21.587818985446905</v>
      </c>
      <c r="Q58" s="5">
        <f t="shared" si="6"/>
        <v>5.3498640353596638</v>
      </c>
      <c r="R58" s="5">
        <f t="shared" si="7"/>
        <v>26.937683020806567</v>
      </c>
    </row>
    <row r="59" spans="13:18" x14ac:dyDescent="0.25">
      <c r="M59" t="s">
        <v>67</v>
      </c>
      <c r="N59">
        <v>9266</v>
      </c>
      <c r="O59" s="4">
        <v>66000</v>
      </c>
      <c r="P59" s="5">
        <v>14.526170163707675</v>
      </c>
      <c r="Q59" s="5">
        <f t="shared" si="6"/>
        <v>5.0391514872031378</v>
      </c>
      <c r="R59" s="5">
        <f t="shared" si="7"/>
        <v>19.565321650910814</v>
      </c>
    </row>
    <row r="60" spans="13:18" x14ac:dyDescent="0.25">
      <c r="M60" t="s">
        <v>67</v>
      </c>
      <c r="N60">
        <v>18923</v>
      </c>
      <c r="O60" s="4">
        <v>238800</v>
      </c>
      <c r="P60" s="5">
        <v>22.517296806205913</v>
      </c>
      <c r="Q60" s="5">
        <f t="shared" si="6"/>
        <v>5.3907610594730606</v>
      </c>
      <c r="R60" s="5">
        <f t="shared" si="7"/>
        <v>27.908057865678973</v>
      </c>
    </row>
    <row r="61" spans="13:18" x14ac:dyDescent="0.25">
      <c r="M61" t="s">
        <v>67</v>
      </c>
      <c r="N61">
        <v>22293</v>
      </c>
      <c r="O61" s="4">
        <v>32640</v>
      </c>
      <c r="P61" s="5">
        <v>5.3734684992847725</v>
      </c>
      <c r="Q61" s="5">
        <f t="shared" si="6"/>
        <v>4.6364326139685303</v>
      </c>
      <c r="R61" s="5">
        <f t="shared" si="7"/>
        <v>10.009901113253303</v>
      </c>
    </row>
    <row r="62" spans="13:18" x14ac:dyDescent="0.25">
      <c r="M62" t="s">
        <v>67</v>
      </c>
      <c r="N62">
        <v>23790</v>
      </c>
      <c r="O62" s="4">
        <v>145020</v>
      </c>
      <c r="P62" s="5">
        <v>20.403248806846076</v>
      </c>
      <c r="Q62" s="5">
        <f t="shared" si="6"/>
        <v>5.2977429475012281</v>
      </c>
      <c r="R62" s="5">
        <f t="shared" si="7"/>
        <v>25.700991754347303</v>
      </c>
    </row>
    <row r="63" spans="13:18" x14ac:dyDescent="0.25">
      <c r="M63" t="s">
        <v>67</v>
      </c>
      <c r="N63">
        <v>29337</v>
      </c>
      <c r="O63" s="4">
        <v>154080</v>
      </c>
      <c r="P63" s="5">
        <v>20.713485740370174</v>
      </c>
      <c r="Q63" s="5">
        <f t="shared" si="6"/>
        <v>5.3113933725762879</v>
      </c>
      <c r="R63" s="5">
        <f t="shared" si="7"/>
        <v>26.024879112946461</v>
      </c>
    </row>
    <row r="64" spans="13:18" x14ac:dyDescent="0.25">
      <c r="M64" t="s">
        <v>67</v>
      </c>
      <c r="N64">
        <v>29747</v>
      </c>
      <c r="O64" s="4">
        <v>101520</v>
      </c>
      <c r="P64" s="5">
        <v>18.206300494770478</v>
      </c>
      <c r="Q64" s="5">
        <f t="shared" si="6"/>
        <v>5.2010772217699017</v>
      </c>
      <c r="R64" s="5">
        <f t="shared" si="7"/>
        <v>23.407377716540381</v>
      </c>
    </row>
    <row r="65" spans="13:18" x14ac:dyDescent="0.25">
      <c r="M65" t="s">
        <v>67</v>
      </c>
      <c r="N65">
        <v>32206</v>
      </c>
      <c r="O65" s="4">
        <v>191600</v>
      </c>
      <c r="P65" s="5">
        <v>21.700162564198489</v>
      </c>
      <c r="Q65" s="5">
        <f t="shared" si="6"/>
        <v>5.3548071528247343</v>
      </c>
      <c r="R65" s="5">
        <f t="shared" si="7"/>
        <v>27.054969717023223</v>
      </c>
    </row>
    <row r="66" spans="13:18" x14ac:dyDescent="0.25">
      <c r="M66" t="s">
        <v>67</v>
      </c>
      <c r="N66">
        <v>33587</v>
      </c>
      <c r="O66" s="4">
        <v>132240</v>
      </c>
      <c r="P66" s="5">
        <v>19.898034217363602</v>
      </c>
      <c r="Q66" s="5">
        <f t="shared" si="6"/>
        <v>5.2755135055639988</v>
      </c>
      <c r="R66" s="5">
        <f t="shared" si="7"/>
        <v>25.173547722927601</v>
      </c>
    </row>
    <row r="67" spans="13:18" x14ac:dyDescent="0.25">
      <c r="M67" t="s">
        <v>67</v>
      </c>
      <c r="N67">
        <v>45396</v>
      </c>
      <c r="O67" s="4">
        <v>71680</v>
      </c>
      <c r="P67" s="5">
        <v>15.331901803227765</v>
      </c>
      <c r="Q67" s="5">
        <f t="shared" si="6"/>
        <v>5.0746036793420224</v>
      </c>
      <c r="R67" s="5">
        <f t="shared" si="7"/>
        <v>20.406505482569788</v>
      </c>
    </row>
    <row r="68" spans="13:18" x14ac:dyDescent="0.25">
      <c r="M68" t="s">
        <v>67</v>
      </c>
      <c r="N68">
        <v>45427</v>
      </c>
      <c r="O68" s="4">
        <v>74880</v>
      </c>
      <c r="P68" s="5">
        <v>15.737867180814359</v>
      </c>
      <c r="Q68" s="5">
        <f t="shared" si="6"/>
        <v>5.0924661559558322</v>
      </c>
      <c r="R68" s="5">
        <f t="shared" si="7"/>
        <v>20.830333336770192</v>
      </c>
    </row>
    <row r="69" spans="13:18" x14ac:dyDescent="0.25">
      <c r="M69" t="s">
        <v>67</v>
      </c>
      <c r="N69">
        <v>46656</v>
      </c>
      <c r="O69" s="4">
        <v>158000</v>
      </c>
      <c r="P69" s="5">
        <v>20.837292879727688</v>
      </c>
      <c r="Q69" s="5">
        <f t="shared" si="6"/>
        <v>5.316840886708019</v>
      </c>
      <c r="R69" s="5">
        <f t="shared" si="7"/>
        <v>26.154133766435706</v>
      </c>
    </row>
    <row r="70" spans="13:18" x14ac:dyDescent="0.25">
      <c r="M70" t="s">
        <v>67</v>
      </c>
      <c r="N70">
        <v>52506</v>
      </c>
      <c r="O70" s="4">
        <v>189180</v>
      </c>
      <c r="P70" s="5">
        <v>21.647785540402875</v>
      </c>
      <c r="Q70" s="5">
        <f t="shared" si="6"/>
        <v>5.352502563777727</v>
      </c>
      <c r="R70" s="5">
        <f t="shared" si="7"/>
        <v>27.000288104180601</v>
      </c>
    </row>
    <row r="71" spans="13:18" x14ac:dyDescent="0.25">
      <c r="M71" t="s">
        <v>67</v>
      </c>
      <c r="N71">
        <v>52523</v>
      </c>
      <c r="O71" s="4">
        <v>206240</v>
      </c>
      <c r="P71" s="5">
        <v>21.991925460008787</v>
      </c>
      <c r="Q71" s="5">
        <f t="shared" si="6"/>
        <v>5.3676447202403867</v>
      </c>
      <c r="R71" s="5">
        <f t="shared" si="7"/>
        <v>27.359570180249172</v>
      </c>
    </row>
    <row r="72" spans="13:18" x14ac:dyDescent="0.25">
      <c r="M72" t="s">
        <v>67</v>
      </c>
      <c r="N72">
        <v>56255</v>
      </c>
      <c r="O72" s="4">
        <v>91620</v>
      </c>
      <c r="P72" s="5">
        <v>17.441358097665937</v>
      </c>
      <c r="Q72" s="5">
        <f t="shared" ref="Q72:Q94" si="8">4.4*(1+P72/100)</f>
        <v>5.1674197562973019</v>
      </c>
      <c r="R72" s="5">
        <f t="shared" ref="R72:R94" si="9">P72+Q72</f>
        <v>22.60877785396324</v>
      </c>
    </row>
    <row r="73" spans="13:18" x14ac:dyDescent="0.25">
      <c r="M73" t="s">
        <v>67</v>
      </c>
      <c r="N73">
        <v>60531</v>
      </c>
      <c r="O73" s="4">
        <v>184160</v>
      </c>
      <c r="P73" s="5">
        <v>21.534954112129846</v>
      </c>
      <c r="Q73" s="5">
        <f t="shared" si="8"/>
        <v>5.3475379809337138</v>
      </c>
      <c r="R73" s="5">
        <f t="shared" si="9"/>
        <v>26.882492093063561</v>
      </c>
    </row>
    <row r="74" spans="13:18" x14ac:dyDescent="0.25">
      <c r="M74" t="s">
        <v>67</v>
      </c>
      <c r="N74">
        <v>61582</v>
      </c>
      <c r="O74" s="4">
        <v>320480</v>
      </c>
      <c r="P74" s="5">
        <v>23.378487186743513</v>
      </c>
      <c r="Q74" s="5">
        <f t="shared" si="8"/>
        <v>5.4286534362167149</v>
      </c>
      <c r="R74" s="5">
        <f t="shared" si="9"/>
        <v>28.807140622960226</v>
      </c>
    </row>
    <row r="75" spans="13:18" x14ac:dyDescent="0.25">
      <c r="M75" t="s">
        <v>67</v>
      </c>
      <c r="N75">
        <v>61744</v>
      </c>
      <c r="O75" s="4">
        <v>240160</v>
      </c>
      <c r="P75" s="5">
        <v>22.536255472059665</v>
      </c>
      <c r="Q75" s="5">
        <f t="shared" si="8"/>
        <v>5.3915952407706254</v>
      </c>
      <c r="R75" s="5">
        <f t="shared" si="9"/>
        <v>27.927850712830292</v>
      </c>
    </row>
    <row r="76" spans="13:18" x14ac:dyDescent="0.25">
      <c r="M76" t="s">
        <v>67</v>
      </c>
      <c r="N76">
        <v>63491</v>
      </c>
      <c r="O76" s="4">
        <v>43495</v>
      </c>
      <c r="P76" s="5">
        <v>9.6247081076392469</v>
      </c>
      <c r="Q76" s="5">
        <f t="shared" si="8"/>
        <v>4.8234871567361273</v>
      </c>
      <c r="R76" s="5">
        <f t="shared" si="9"/>
        <v>14.448195264375375</v>
      </c>
    </row>
    <row r="77" spans="13:18" x14ac:dyDescent="0.25">
      <c r="M77" t="s">
        <v>67</v>
      </c>
      <c r="N77">
        <v>64593</v>
      </c>
      <c r="O77" s="4">
        <v>158460</v>
      </c>
      <c r="P77" s="5">
        <v>20.851441619917878</v>
      </c>
      <c r="Q77" s="5">
        <f t="shared" si="8"/>
        <v>5.3174634312763871</v>
      </c>
      <c r="R77" s="5">
        <f t="shared" si="9"/>
        <v>26.168905051194265</v>
      </c>
    </row>
    <row r="78" spans="13:18" x14ac:dyDescent="0.25">
      <c r="M78" t="s">
        <v>67</v>
      </c>
      <c r="N78">
        <v>70567</v>
      </c>
      <c r="O78" s="4">
        <v>96600</v>
      </c>
      <c r="P78" s="5">
        <v>17.844048911373768</v>
      </c>
      <c r="Q78" s="5">
        <f t="shared" si="8"/>
        <v>5.1851381521004463</v>
      </c>
      <c r="R78" s="5">
        <f t="shared" si="9"/>
        <v>23.029187063474215</v>
      </c>
    </row>
    <row r="79" spans="13:18" x14ac:dyDescent="0.25">
      <c r="M79" t="s">
        <v>67</v>
      </c>
      <c r="N79">
        <v>76348</v>
      </c>
      <c r="O79" s="4">
        <v>206460</v>
      </c>
      <c r="P79" s="5">
        <v>21.996007703304254</v>
      </c>
      <c r="Q79" s="5">
        <f t="shared" si="8"/>
        <v>5.3678243389453879</v>
      </c>
      <c r="R79" s="5">
        <f t="shared" si="9"/>
        <v>27.363832042249641</v>
      </c>
    </row>
    <row r="80" spans="13:18" x14ac:dyDescent="0.25">
      <c r="M80" t="s">
        <v>67</v>
      </c>
      <c r="N80">
        <v>77432</v>
      </c>
      <c r="O80" s="4">
        <v>139500</v>
      </c>
      <c r="P80" s="5">
        <v>20.195691294433082</v>
      </c>
      <c r="Q80" s="5">
        <f t="shared" si="8"/>
        <v>5.2886104169550556</v>
      </c>
      <c r="R80" s="5">
        <f t="shared" si="9"/>
        <v>25.484301711388138</v>
      </c>
    </row>
    <row r="81" spans="13:18" x14ac:dyDescent="0.25">
      <c r="M81" t="s">
        <v>67</v>
      </c>
      <c r="N81">
        <v>79126</v>
      </c>
      <c r="O81" s="4">
        <v>88320</v>
      </c>
      <c r="P81" s="5">
        <v>17.151847539132969</v>
      </c>
      <c r="Q81" s="5">
        <f t="shared" si="8"/>
        <v>5.1546812917218512</v>
      </c>
      <c r="R81" s="5">
        <f t="shared" si="9"/>
        <v>22.30652883085482</v>
      </c>
    </row>
    <row r="82" spans="13:18" x14ac:dyDescent="0.25">
      <c r="M82" t="s">
        <v>67</v>
      </c>
      <c r="N82">
        <v>81319</v>
      </c>
      <c r="O82" s="4">
        <v>99060</v>
      </c>
      <c r="P82" s="5">
        <v>18.029292195353364</v>
      </c>
      <c r="Q82" s="5">
        <f t="shared" si="8"/>
        <v>5.1932888565955482</v>
      </c>
      <c r="R82" s="5">
        <f t="shared" si="9"/>
        <v>23.222581051948911</v>
      </c>
    </row>
    <row r="83" spans="13:18" x14ac:dyDescent="0.25">
      <c r="M83" t="s">
        <v>67</v>
      </c>
      <c r="N83">
        <v>90501</v>
      </c>
      <c r="O83" s="4">
        <v>180960</v>
      </c>
      <c r="P83" s="5">
        <v>21.459919880778223</v>
      </c>
      <c r="Q83" s="5">
        <f t="shared" si="8"/>
        <v>5.3442364747542426</v>
      </c>
      <c r="R83" s="5">
        <f t="shared" si="9"/>
        <v>26.804156355532466</v>
      </c>
    </row>
    <row r="84" spans="13:18" x14ac:dyDescent="0.25">
      <c r="M84" t="s">
        <v>67</v>
      </c>
      <c r="N84">
        <v>90715</v>
      </c>
      <c r="O84" s="4">
        <v>164280</v>
      </c>
      <c r="P84" s="5">
        <v>21.023971944057983</v>
      </c>
      <c r="Q84" s="5">
        <f t="shared" si="8"/>
        <v>5.3250547655385514</v>
      </c>
      <c r="R84" s="5">
        <f t="shared" si="9"/>
        <v>26.349026709596536</v>
      </c>
    </row>
    <row r="85" spans="13:18" x14ac:dyDescent="0.25">
      <c r="M85" t="s">
        <v>67</v>
      </c>
      <c r="N85">
        <v>93439</v>
      </c>
      <c r="O85" s="4">
        <v>133800</v>
      </c>
      <c r="P85" s="5">
        <v>19.964543842901961</v>
      </c>
      <c r="Q85" s="5">
        <f t="shared" si="8"/>
        <v>5.2784399290876864</v>
      </c>
      <c r="R85" s="5">
        <f t="shared" si="9"/>
        <v>25.242983771989646</v>
      </c>
    </row>
    <row r="86" spans="13:18" x14ac:dyDescent="0.25">
      <c r="M86" t="s">
        <v>67</v>
      </c>
      <c r="N86">
        <v>94407</v>
      </c>
      <c r="O86" s="4">
        <v>104940</v>
      </c>
      <c r="P86" s="5">
        <v>18.439702847552741</v>
      </c>
      <c r="Q86" s="5">
        <f t="shared" si="8"/>
        <v>5.2113469252923208</v>
      </c>
      <c r="R86" s="5">
        <f t="shared" si="9"/>
        <v>23.651049772845063</v>
      </c>
    </row>
    <row r="87" spans="13:18" x14ac:dyDescent="0.25">
      <c r="M87" t="s">
        <v>67</v>
      </c>
      <c r="N87">
        <v>95411</v>
      </c>
      <c r="O87" s="4">
        <v>362960</v>
      </c>
      <c r="P87" s="5">
        <v>23.676931244198428</v>
      </c>
      <c r="Q87" s="5">
        <f t="shared" si="8"/>
        <v>5.4417849747447313</v>
      </c>
      <c r="R87" s="5">
        <f t="shared" si="9"/>
        <v>29.11871621894316</v>
      </c>
    </row>
    <row r="88" spans="13:18" x14ac:dyDescent="0.25">
      <c r="M88" t="s">
        <v>68</v>
      </c>
      <c r="N88">
        <v>48345</v>
      </c>
      <c r="O88" s="4">
        <v>133280</v>
      </c>
      <c r="P88" s="5">
        <v>19.899999999999999</v>
      </c>
      <c r="Q88" s="5">
        <f t="shared" si="8"/>
        <v>5.2756000000000007</v>
      </c>
      <c r="R88" s="5">
        <f t="shared" si="9"/>
        <v>25.175599999999999</v>
      </c>
    </row>
    <row r="89" spans="13:18" x14ac:dyDescent="0.25">
      <c r="M89" t="s">
        <v>68</v>
      </c>
      <c r="N89">
        <v>52463</v>
      </c>
      <c r="O89" s="4">
        <v>168000</v>
      </c>
      <c r="P89" s="5">
        <v>21.128310468784385</v>
      </c>
      <c r="Q89" s="5">
        <f t="shared" si="8"/>
        <v>5.3296456606265137</v>
      </c>
      <c r="R89" s="5">
        <f t="shared" si="9"/>
        <v>26.457956129410899</v>
      </c>
    </row>
    <row r="90" spans="13:18" x14ac:dyDescent="0.25">
      <c r="M90" t="s">
        <v>68</v>
      </c>
      <c r="N90">
        <v>64017</v>
      </c>
      <c r="O90" s="4">
        <v>75720</v>
      </c>
      <c r="P90" s="5">
        <v>15.839360545537161</v>
      </c>
      <c r="Q90" s="5">
        <f t="shared" si="8"/>
        <v>5.0969318640036354</v>
      </c>
      <c r="R90" s="5">
        <f t="shared" si="9"/>
        <v>20.936292409540798</v>
      </c>
    </row>
    <row r="91" spans="13:18" x14ac:dyDescent="0.25">
      <c r="M91" t="s">
        <v>68</v>
      </c>
      <c r="N91">
        <v>92284</v>
      </c>
      <c r="O91" s="4">
        <v>68160</v>
      </c>
      <c r="P91" s="5">
        <v>15.094170101413983</v>
      </c>
      <c r="Q91" s="5">
        <f t="shared" si="8"/>
        <v>5.0641434844622157</v>
      </c>
      <c r="R91" s="5">
        <f t="shared" si="9"/>
        <v>20.158313585876201</v>
      </c>
    </row>
    <row r="92" spans="13:18" x14ac:dyDescent="0.25">
      <c r="M92" t="s">
        <v>69</v>
      </c>
      <c r="N92">
        <v>13924</v>
      </c>
      <c r="O92" s="4">
        <v>614400</v>
      </c>
      <c r="P92" s="5">
        <v>24.61076721065465</v>
      </c>
      <c r="Q92" s="5">
        <f t="shared" si="8"/>
        <v>5.4828737572688047</v>
      </c>
      <c r="R92" s="5">
        <f t="shared" si="9"/>
        <v>30.093640967923456</v>
      </c>
    </row>
    <row r="93" spans="13:18" x14ac:dyDescent="0.25">
      <c r="M93" t="s">
        <v>69</v>
      </c>
      <c r="N93">
        <v>16074</v>
      </c>
      <c r="O93" s="4">
        <v>702720</v>
      </c>
      <c r="P93" s="5">
        <v>24.782229276028712</v>
      </c>
      <c r="Q93" s="5">
        <f t="shared" si="8"/>
        <v>5.4904180881452636</v>
      </c>
      <c r="R93" s="5">
        <f t="shared" si="9"/>
        <v>30.272647364173977</v>
      </c>
    </row>
    <row r="94" spans="13:18" x14ac:dyDescent="0.25">
      <c r="M94" t="s">
        <v>69</v>
      </c>
      <c r="N94">
        <v>25752</v>
      </c>
      <c r="O94" s="4">
        <v>485040</v>
      </c>
      <c r="P94" s="5">
        <v>24.249012065598109</v>
      </c>
      <c r="Q94" s="5">
        <f t="shared" si="8"/>
        <v>5.4669565308863168</v>
      </c>
      <c r="R94" s="5">
        <f t="shared" si="9"/>
        <v>29.715968596484426</v>
      </c>
    </row>
  </sheetData>
  <sortState xmlns:xlrd2="http://schemas.microsoft.com/office/spreadsheetml/2017/richdata2" ref="A1:C98">
    <sortCondition ref="A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K367"/>
  <sheetViews>
    <sheetView topLeftCell="AC1" workbookViewId="0">
      <selection activeCell="AS5" sqref="AS5:AS10"/>
    </sheetView>
  </sheetViews>
  <sheetFormatPr defaultRowHeight="15" x14ac:dyDescent="0.25"/>
  <cols>
    <col min="3" max="3" width="2.7109375" customWidth="1"/>
    <col min="6" max="7" width="11.7109375" customWidth="1"/>
    <col min="10" max="10" width="2.7109375" customWidth="1"/>
    <col min="13" max="14" width="11.7109375" customWidth="1"/>
    <col min="17" max="17" width="2.7109375" customWidth="1"/>
    <col min="20" max="21" width="11.7109375" customWidth="1"/>
    <col min="24" max="24" width="2.7109375" customWidth="1"/>
    <col min="27" max="28" width="11.7109375" customWidth="1"/>
    <col min="34" max="34" width="2.7109375" customWidth="1"/>
    <col min="35" max="35" width="9.140625" customWidth="1"/>
    <col min="39" max="39" width="2.7109375" customWidth="1"/>
    <col min="40" max="40" width="9.140625" customWidth="1"/>
    <col min="44" max="44" width="2.7109375" customWidth="1"/>
    <col min="45" max="45" width="9.140625" customWidth="1"/>
    <col min="49" max="49" width="2.7109375" customWidth="1"/>
    <col min="50" max="50" width="9.140625" customWidth="1"/>
    <col min="51" max="52" width="9.7109375" customWidth="1"/>
    <col min="53" max="53" width="1.7109375" customWidth="1"/>
    <col min="54" max="58" width="9.7109375" customWidth="1"/>
    <col min="59" max="59" width="1.7109375" customWidth="1"/>
    <col min="60" max="60" width="9.7109375" customWidth="1"/>
    <col min="61" max="61" width="10.7109375" customWidth="1"/>
    <col min="62" max="63" width="9.7109375" customWidth="1"/>
  </cols>
  <sheetData>
    <row r="1" spans="2:63" x14ac:dyDescent="0.25">
      <c r="AY1" s="1"/>
      <c r="AZ1" s="1"/>
      <c r="BA1" s="1"/>
      <c r="BB1" s="1"/>
      <c r="BC1" s="1"/>
      <c r="BE1" s="30" t="s">
        <v>164</v>
      </c>
      <c r="BF1" s="1"/>
      <c r="BG1" s="1"/>
      <c r="BH1" s="1"/>
      <c r="BI1" s="1"/>
      <c r="BJ1" s="1"/>
      <c r="BK1" s="1"/>
    </row>
    <row r="2" spans="2:63" x14ac:dyDescent="0.25">
      <c r="B2" s="3" t="s">
        <v>58</v>
      </c>
      <c r="I2" s="3" t="s">
        <v>58</v>
      </c>
      <c r="P2" s="3" t="s">
        <v>58</v>
      </c>
      <c r="W2" s="3" t="s">
        <v>58</v>
      </c>
      <c r="AD2" s="1"/>
      <c r="AE2" s="1" t="s">
        <v>59</v>
      </c>
      <c r="AF2" s="1"/>
      <c r="AG2" s="1"/>
      <c r="AI2" s="1"/>
      <c r="AJ2" s="1" t="s">
        <v>60</v>
      </c>
      <c r="AK2" s="1"/>
      <c r="AL2" s="1"/>
      <c r="AN2" s="1"/>
      <c r="AO2" s="1" t="s">
        <v>61</v>
      </c>
      <c r="AP2" s="1"/>
      <c r="AQ2" s="1"/>
      <c r="AS2" s="1"/>
      <c r="AT2" s="1" t="s">
        <v>62</v>
      </c>
      <c r="AU2" s="1"/>
      <c r="AV2" s="1"/>
      <c r="AY2" s="53" t="s">
        <v>63</v>
      </c>
      <c r="AZ2" s="53"/>
      <c r="BB2" s="31"/>
      <c r="BC2" s="31"/>
      <c r="BD2" s="32" t="s">
        <v>163</v>
      </c>
      <c r="BE2" s="31"/>
      <c r="BF2" s="31"/>
      <c r="BH2" s="54" t="s">
        <v>65</v>
      </c>
      <c r="BI2" s="54"/>
      <c r="BJ2" s="54"/>
      <c r="BK2" s="54"/>
    </row>
    <row r="3" spans="2:63" x14ac:dyDescent="0.25">
      <c r="B3" s="8" t="s">
        <v>66</v>
      </c>
      <c r="I3" s="8" t="s">
        <v>67</v>
      </c>
      <c r="P3" s="8" t="s">
        <v>68</v>
      </c>
      <c r="W3" s="8" t="s">
        <v>69</v>
      </c>
      <c r="AE3" s="7" t="s">
        <v>23</v>
      </c>
      <c r="AF3" s="3" t="s">
        <v>155</v>
      </c>
      <c r="AJ3" s="7" t="s">
        <v>23</v>
      </c>
      <c r="AK3" s="3" t="s">
        <v>155</v>
      </c>
      <c r="AO3" s="7" t="s">
        <v>23</v>
      </c>
      <c r="AP3" s="3" t="s">
        <v>155</v>
      </c>
      <c r="AT3" s="7" t="s">
        <v>23</v>
      </c>
      <c r="AU3" s="3" t="s">
        <v>155</v>
      </c>
      <c r="AY3" s="7"/>
      <c r="AZ3" s="7"/>
      <c r="BA3" s="7"/>
      <c r="BB3" s="3" t="s">
        <v>71</v>
      </c>
      <c r="BC3" s="3" t="s">
        <v>72</v>
      </c>
      <c r="BD3" s="3" t="s">
        <v>72</v>
      </c>
      <c r="BE3" s="3" t="s">
        <v>73</v>
      </c>
      <c r="BF3" s="3" t="s">
        <v>74</v>
      </c>
      <c r="BG3" s="3"/>
      <c r="BH3" s="33" t="s">
        <v>40</v>
      </c>
      <c r="BI3" s="33" t="s">
        <v>40</v>
      </c>
      <c r="BJ3" s="3" t="s">
        <v>75</v>
      </c>
      <c r="BK3" s="3" t="s">
        <v>76</v>
      </c>
    </row>
    <row r="4" spans="2:63" x14ac:dyDescent="0.25">
      <c r="B4" s="9" t="s">
        <v>77</v>
      </c>
      <c r="I4" s="9" t="s">
        <v>77</v>
      </c>
      <c r="P4" s="9" t="s">
        <v>77</v>
      </c>
      <c r="W4" s="9" t="s">
        <v>77</v>
      </c>
      <c r="AE4" s="3" t="s">
        <v>78</v>
      </c>
      <c r="AF4" s="7" t="s">
        <v>165</v>
      </c>
      <c r="AJ4" s="3" t="s">
        <v>78</v>
      </c>
      <c r="AK4" s="7" t="s">
        <v>165</v>
      </c>
      <c r="AO4" s="3" t="s">
        <v>78</v>
      </c>
      <c r="AP4" s="7" t="s">
        <v>165</v>
      </c>
      <c r="AT4" s="3" t="s">
        <v>78</v>
      </c>
      <c r="AU4" s="7" t="s">
        <v>165</v>
      </c>
      <c r="AY4" s="34"/>
      <c r="AZ4" s="35"/>
      <c r="BA4" s="35"/>
      <c r="BB4" s="3" t="s">
        <v>80</v>
      </c>
      <c r="BC4" s="3" t="s">
        <v>81</v>
      </c>
      <c r="BD4" s="3" t="s">
        <v>82</v>
      </c>
      <c r="BE4" s="3" t="s">
        <v>81</v>
      </c>
      <c r="BF4" s="3" t="s">
        <v>81</v>
      </c>
      <c r="BG4" s="3"/>
      <c r="BH4" s="3" t="s">
        <v>83</v>
      </c>
      <c r="BI4" s="3" t="s">
        <v>82</v>
      </c>
      <c r="BJ4" s="3" t="s">
        <v>84</v>
      </c>
      <c r="BK4" s="3" t="s">
        <v>84</v>
      </c>
    </row>
    <row r="5" spans="2:63" ht="15.75" thickBot="1" x14ac:dyDescent="0.3">
      <c r="B5" s="10" t="s">
        <v>23</v>
      </c>
      <c r="I5" s="10" t="s">
        <v>23</v>
      </c>
      <c r="P5" s="10" t="s">
        <v>23</v>
      </c>
      <c r="W5" s="10" t="s">
        <v>23</v>
      </c>
      <c r="AD5" s="12" t="s">
        <v>270</v>
      </c>
      <c r="AE5" s="12" t="s">
        <v>82</v>
      </c>
      <c r="AF5" s="12" t="s">
        <v>85</v>
      </c>
      <c r="AG5" s="11" t="s">
        <v>86</v>
      </c>
      <c r="AH5" s="11"/>
      <c r="AI5" s="12" t="s">
        <v>270</v>
      </c>
      <c r="AJ5" s="12" t="s">
        <v>82</v>
      </c>
      <c r="AK5" s="12" t="s">
        <v>85</v>
      </c>
      <c r="AL5" s="11" t="s">
        <v>86</v>
      </c>
      <c r="AM5" s="11"/>
      <c r="AN5" s="12" t="s">
        <v>270</v>
      </c>
      <c r="AO5" s="12" t="s">
        <v>82</v>
      </c>
      <c r="AP5" s="12" t="s">
        <v>85</v>
      </c>
      <c r="AQ5" s="11" t="s">
        <v>86</v>
      </c>
      <c r="AR5" s="11"/>
      <c r="AS5" s="12" t="s">
        <v>270</v>
      </c>
      <c r="AT5" s="12" t="s">
        <v>82</v>
      </c>
      <c r="AU5" s="12" t="s">
        <v>85</v>
      </c>
      <c r="AV5" s="11" t="s">
        <v>86</v>
      </c>
      <c r="AW5" s="11"/>
      <c r="AY5" s="12" t="s">
        <v>87</v>
      </c>
      <c r="AZ5" s="12" t="s">
        <v>88</v>
      </c>
      <c r="BA5" s="12"/>
      <c r="BB5" s="12" t="s">
        <v>89</v>
      </c>
      <c r="BC5" s="12" t="s">
        <v>4</v>
      </c>
      <c r="BD5" s="12" t="s">
        <v>78</v>
      </c>
      <c r="BE5" s="12" t="s">
        <v>90</v>
      </c>
      <c r="BF5" s="12" t="s">
        <v>4</v>
      </c>
      <c r="BG5" s="12"/>
      <c r="BH5" s="12" t="s">
        <v>91</v>
      </c>
      <c r="BI5" s="12" t="s">
        <v>0</v>
      </c>
      <c r="BJ5" s="12" t="s">
        <v>4</v>
      </c>
      <c r="BK5" s="12" t="s">
        <v>4</v>
      </c>
    </row>
    <row r="6" spans="2:63" x14ac:dyDescent="0.25">
      <c r="B6" s="13" t="s">
        <v>78</v>
      </c>
      <c r="I6" s="13" t="s">
        <v>78</v>
      </c>
      <c r="P6" s="13" t="s">
        <v>78</v>
      </c>
      <c r="W6" s="13" t="s">
        <v>78</v>
      </c>
      <c r="AE6" s="3"/>
      <c r="AY6" s="14" t="s">
        <v>92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63" x14ac:dyDescent="0.25">
      <c r="AE7" s="3"/>
      <c r="AY7" s="3">
        <v>0</v>
      </c>
      <c r="AZ7" s="3">
        <v>6000</v>
      </c>
      <c r="BB7" s="15">
        <f>COUNTIFS($AE$8:$AE$62,"&gt;="&amp;AY7,$AE$8:$AE$62,"&lt;="&amp;AZ7)</f>
        <v>7</v>
      </c>
      <c r="BC7" s="6">
        <f>SUMPRODUCT(($AE$8:$AE$62&gt;=AY7)*($AE$8:$AE$62&lt;=AZ7)*$AF$8:$AF$62*$AG$8:$AG$62)/BB7</f>
        <v>5.6678428571428565</v>
      </c>
      <c r="BD7" s="16">
        <f>SUMPRODUCT(($AE$8:$AE$62&gt;=AY7)*($AE$8:$AE$62&lt;=AZ7)*$AE$8:$AE$62)/BB7</f>
        <v>3062.2857142857142</v>
      </c>
      <c r="BE7" s="17"/>
      <c r="BF7" s="6">
        <f>(SUMPRODUCT(($AE$8:$AE$62&gt;=AY7)*($AE$8:$AE$62&lt;=AZ7)*(($AF$8:$AF$62*$AG$8:$AG$62-BE11*$AE$8:$AE$62)^2))/(BB7-1))^0.5</f>
        <v>5.8951806352261364</v>
      </c>
      <c r="BH7" s="16">
        <f>F24</f>
        <v>124</v>
      </c>
      <c r="BI7" s="16">
        <f>G24</f>
        <v>382536</v>
      </c>
    </row>
    <row r="8" spans="2:63" x14ac:dyDescent="0.25">
      <c r="B8">
        <v>6640</v>
      </c>
      <c r="I8">
        <v>3755</v>
      </c>
      <c r="P8">
        <v>4286</v>
      </c>
      <c r="W8">
        <v>7080</v>
      </c>
      <c r="AD8" s="3">
        <v>87941</v>
      </c>
      <c r="AE8" s="34">
        <v>4014</v>
      </c>
      <c r="AF8">
        <v>20.354399999999998</v>
      </c>
      <c r="AG8" s="19">
        <v>1</v>
      </c>
      <c r="AH8" s="19"/>
      <c r="AI8" s="3">
        <v>63491</v>
      </c>
      <c r="AJ8" s="34">
        <v>4158</v>
      </c>
      <c r="AK8">
        <v>11.68</v>
      </c>
      <c r="AL8" s="19">
        <v>1</v>
      </c>
      <c r="AM8" s="19"/>
      <c r="AN8" s="3">
        <v>48345</v>
      </c>
      <c r="AO8" s="34">
        <v>10960</v>
      </c>
      <c r="AP8">
        <v>0.78549999999999998</v>
      </c>
      <c r="AQ8" s="19">
        <v>40</v>
      </c>
      <c r="AR8" s="19"/>
      <c r="AS8" s="3">
        <v>25752</v>
      </c>
      <c r="AT8" s="34">
        <v>39420</v>
      </c>
      <c r="AU8">
        <v>1.0798000000000001</v>
      </c>
      <c r="AV8" s="19">
        <v>60</v>
      </c>
      <c r="AW8" s="19"/>
      <c r="AY8" s="7">
        <v>6001</v>
      </c>
      <c r="AZ8" s="7">
        <v>12000</v>
      </c>
      <c r="BA8" s="3"/>
      <c r="BB8" s="15">
        <f t="shared" ref="BB8:BB9" si="0">COUNTIFS($AE$8:$AE$62,"&gt;="&amp;AY8,$AE$8:$AE$62,"&lt;="&amp;AZ8)</f>
        <v>13</v>
      </c>
      <c r="BC8" s="6">
        <f t="shared" ref="BC8:BC9" si="1">SUMPRODUCT(($AE$8:$AE$62&gt;=AY8)*($AE$8:$AE$62&lt;=AZ8)*$AF$8:$AF$62*$AG$8:$AG$62)/BB8</f>
        <v>17.92643076923077</v>
      </c>
      <c r="BD8" s="16">
        <f t="shared" ref="BD8:BD9" si="2">SUMPRODUCT(($AE$8:$AE$62&gt;=AY8)*($AE$8:$AE$62&lt;=AZ8)*$AE$8:$AE$62)/BB8</f>
        <v>9312.8461538461543</v>
      </c>
      <c r="BE8" s="17"/>
      <c r="BF8" s="6">
        <f>(SUMPRODUCT(($AE$8:$AE$62&gt;=AY8)*($AE$8:$AE$62&lt;=AZ8)*(($AF$8:$AF$62*$AG$8:$AG$62-BE11*$AE$8:$AE$62)^2))/(BB8-1))^0.5</f>
        <v>9.925832375069902</v>
      </c>
      <c r="BH8" s="16">
        <f t="shared" ref="BH8:BI10" si="3">F25</f>
        <v>125</v>
      </c>
      <c r="BI8" s="16">
        <f t="shared" si="3"/>
        <v>1053671</v>
      </c>
      <c r="BK8" s="16"/>
    </row>
    <row r="9" spans="2:63" x14ac:dyDescent="0.25">
      <c r="B9">
        <v>4820</v>
      </c>
      <c r="I9">
        <v>4465</v>
      </c>
      <c r="P9">
        <v>2354</v>
      </c>
      <c r="W9">
        <v>46080</v>
      </c>
      <c r="AD9" s="3">
        <v>28808</v>
      </c>
      <c r="AE9" s="34">
        <v>8407</v>
      </c>
      <c r="AF9">
        <v>36.3416</v>
      </c>
      <c r="AG9" s="19">
        <v>1</v>
      </c>
      <c r="AH9" s="19"/>
      <c r="AI9" s="3">
        <v>90501</v>
      </c>
      <c r="AJ9" s="34">
        <v>16080</v>
      </c>
      <c r="AK9">
        <v>0.19</v>
      </c>
      <c r="AL9" s="19">
        <v>120</v>
      </c>
      <c r="AM9" s="19"/>
      <c r="AN9" s="3">
        <v>92284</v>
      </c>
      <c r="AO9" s="34">
        <v>7680</v>
      </c>
      <c r="AP9">
        <v>0.155</v>
      </c>
      <c r="AQ9" s="19">
        <v>80</v>
      </c>
      <c r="AR9" s="19"/>
      <c r="AS9" s="3">
        <v>13924</v>
      </c>
      <c r="AT9" s="34">
        <v>46080</v>
      </c>
      <c r="AU9">
        <v>0.66190000000000004</v>
      </c>
      <c r="AV9" s="19">
        <v>120</v>
      </c>
      <c r="AW9" s="19"/>
      <c r="AY9" s="7">
        <v>12001</v>
      </c>
      <c r="AZ9" s="7">
        <v>20500</v>
      </c>
      <c r="BA9" s="3"/>
      <c r="BB9" s="15">
        <f t="shared" si="0"/>
        <v>15</v>
      </c>
      <c r="BC9" s="6">
        <f t="shared" si="1"/>
        <v>33.424453333333332</v>
      </c>
      <c r="BD9" s="16">
        <f t="shared" si="2"/>
        <v>15103.066666666668</v>
      </c>
      <c r="BE9" s="17"/>
      <c r="BF9" s="6">
        <f>(SUMPRODUCT(($AE$8:$AE$62&gt;=AY9)*($AE$8:$AE$62&lt;=AZ9)*(($AF$8:$AF$62*$AG$8:$AG$62-BE11*$AE$8:$AE$62)^2))/(BB9-1))^0.5</f>
        <v>20.24752634286218</v>
      </c>
      <c r="BH9" s="16">
        <f t="shared" si="3"/>
        <v>70</v>
      </c>
      <c r="BI9" s="16">
        <f t="shared" si="3"/>
        <v>1077113</v>
      </c>
      <c r="BK9" s="16"/>
    </row>
    <row r="10" spans="2:63" x14ac:dyDescent="0.25">
      <c r="B10">
        <v>12840</v>
      </c>
      <c r="I10">
        <v>4904</v>
      </c>
      <c r="P10">
        <v>8019</v>
      </c>
      <c r="W10">
        <v>56160</v>
      </c>
      <c r="AD10" s="3">
        <v>72705</v>
      </c>
      <c r="AE10" s="34">
        <v>12379</v>
      </c>
      <c r="AF10">
        <v>14.735200000000001</v>
      </c>
      <c r="AG10" s="19">
        <v>1</v>
      </c>
      <c r="AH10" s="19"/>
      <c r="AI10" s="3">
        <v>52523</v>
      </c>
      <c r="AJ10" s="34">
        <v>21520</v>
      </c>
      <c r="AK10">
        <v>0.47299999999999998</v>
      </c>
      <c r="AL10" s="19">
        <v>80</v>
      </c>
      <c r="AM10" s="19"/>
      <c r="AN10" s="3">
        <v>52463</v>
      </c>
      <c r="AO10" s="34">
        <v>16240</v>
      </c>
      <c r="AP10">
        <v>0.33800000000000002</v>
      </c>
      <c r="AQ10" s="19">
        <v>80</v>
      </c>
      <c r="AR10" s="19"/>
      <c r="AS10" s="3">
        <v>16074</v>
      </c>
      <c r="AT10" s="34">
        <v>56160</v>
      </c>
      <c r="AU10">
        <v>0.45669999999999999</v>
      </c>
      <c r="AV10" s="19">
        <v>180</v>
      </c>
      <c r="AW10" s="19"/>
      <c r="AY10" s="7">
        <v>20501</v>
      </c>
      <c r="AZ10" s="3" t="s">
        <v>93</v>
      </c>
      <c r="BA10" s="3"/>
      <c r="BB10" s="20">
        <f>COUNTIFS($AE$8:$AE$62,"&gt;="&amp;AY10)</f>
        <v>15</v>
      </c>
      <c r="BC10" s="21">
        <f>SUMPRODUCT(($AE$8:$AE$62&gt;=AY10)*$AF$8:$AF$62*$AG$8:$AG$62)/BB10</f>
        <v>41.592799999999997</v>
      </c>
      <c r="BD10" s="22">
        <f>SUMPRODUCT(($AE$8:$AE$62&gt;=AY10)*$AE$8:$AE$62)/BB10</f>
        <v>27582.666666666668</v>
      </c>
      <c r="BE10" s="17"/>
      <c r="BF10" s="6">
        <f>(SUMPRODUCT(($AE$8:$AE$62&gt;=AY10)*(($AF$8:$AF$62*$AG$8:$AG$62-BE11*$AE$8:$AE$62)^2))/(BB10-1))^0.5</f>
        <v>17.925573232785418</v>
      </c>
      <c r="BH10" s="22">
        <f t="shared" si="3"/>
        <v>37</v>
      </c>
      <c r="BI10" s="22">
        <f t="shared" si="3"/>
        <v>1058677</v>
      </c>
      <c r="BK10" s="16"/>
    </row>
    <row r="11" spans="2:63" x14ac:dyDescent="0.25">
      <c r="B11">
        <v>14481</v>
      </c>
      <c r="I11">
        <v>6138</v>
      </c>
      <c r="P11">
        <v>4650</v>
      </c>
      <c r="W11">
        <v>8400</v>
      </c>
      <c r="AD11" s="3">
        <v>61967</v>
      </c>
      <c r="AE11" s="34">
        <v>2765</v>
      </c>
      <c r="AF11">
        <v>0.34160000000000001</v>
      </c>
      <c r="AG11" s="19">
        <v>1</v>
      </c>
      <c r="AH11" s="19"/>
      <c r="AI11" s="3">
        <v>52506</v>
      </c>
      <c r="AJ11" s="34">
        <v>16980</v>
      </c>
      <c r="AK11">
        <v>0.46700000000000003</v>
      </c>
      <c r="AL11" s="19">
        <v>60</v>
      </c>
      <c r="AM11" s="19"/>
      <c r="AN11" s="3">
        <v>64017</v>
      </c>
      <c r="AO11" s="34">
        <v>4080</v>
      </c>
      <c r="AP11">
        <v>0.124</v>
      </c>
      <c r="AQ11" s="19">
        <v>40</v>
      </c>
      <c r="AR11" s="19"/>
      <c r="AS11" s="19"/>
      <c r="AT11" s="19"/>
      <c r="AU11" s="19"/>
      <c r="AV11" s="19"/>
      <c r="AW11" s="19"/>
      <c r="BB11" s="4">
        <f>SUM(BB7:BB10)</f>
        <v>50</v>
      </c>
      <c r="BC11" s="5">
        <f>(BC7*BH7+BC8*BH8+BC9*BH9+BC10*BH10)/BH11</f>
        <v>19.163656443182287</v>
      </c>
      <c r="BD11" s="4">
        <f>(BD7*BH7+BD8*BH8+BD9*BH9+BD10*BH10)/BH11</f>
        <v>10173.040817796436</v>
      </c>
      <c r="BE11" s="17">
        <f t="shared" ref="BE11" si="4">BC11/BD11</f>
        <v>1.883768755715392E-3</v>
      </c>
      <c r="BH11" s="4">
        <f t="shared" ref="BH11:BI11" si="5">SUM(BH7:BH10)</f>
        <v>356</v>
      </c>
      <c r="BI11" s="4">
        <f t="shared" si="5"/>
        <v>3571997</v>
      </c>
      <c r="BJ11" s="16">
        <f t="shared" ref="BJ11" si="6">BI11*BE11</f>
        <v>6728.8163441091128</v>
      </c>
      <c r="BK11" s="6">
        <f>BJ11/BH11</f>
        <v>18.901169505924475</v>
      </c>
    </row>
    <row r="12" spans="2:63" x14ac:dyDescent="0.25">
      <c r="B12">
        <v>15193</v>
      </c>
      <c r="I12">
        <v>5019</v>
      </c>
      <c r="P12">
        <v>4653</v>
      </c>
      <c r="W12">
        <v>1280</v>
      </c>
      <c r="AD12" s="3">
        <v>61966</v>
      </c>
      <c r="AE12" s="34">
        <v>16755</v>
      </c>
      <c r="AF12">
        <v>24.581600000000002</v>
      </c>
      <c r="AG12" s="19">
        <v>1</v>
      </c>
      <c r="AH12" s="19"/>
      <c r="AI12" s="3">
        <v>61582</v>
      </c>
      <c r="AJ12" s="34">
        <v>24640</v>
      </c>
      <c r="AK12">
        <v>0.48899999999999999</v>
      </c>
      <c r="AL12" s="19">
        <v>80</v>
      </c>
      <c r="AM12" s="19"/>
      <c r="AR12" s="19"/>
      <c r="AS12" s="19"/>
      <c r="AT12" s="19"/>
      <c r="AU12" s="19"/>
      <c r="AV12" s="19"/>
      <c r="AW12" s="19"/>
      <c r="AY12" s="14" t="s">
        <v>94</v>
      </c>
    </row>
    <row r="13" spans="2:63" x14ac:dyDescent="0.25">
      <c r="B13">
        <v>15405</v>
      </c>
      <c r="I13">
        <v>8104</v>
      </c>
      <c r="P13">
        <v>9660</v>
      </c>
      <c r="W13">
        <v>5665</v>
      </c>
      <c r="AD13" s="3">
        <v>55970</v>
      </c>
      <c r="AE13" s="34">
        <v>14756</v>
      </c>
      <c r="AF13">
        <v>22.409600000000001</v>
      </c>
      <c r="AG13" s="19">
        <v>1</v>
      </c>
      <c r="AH13" s="19"/>
      <c r="AI13" s="3">
        <v>46656</v>
      </c>
      <c r="AJ13" s="34">
        <v>15520</v>
      </c>
      <c r="AK13">
        <v>0.81100000000000005</v>
      </c>
      <c r="AL13" s="19">
        <v>40</v>
      </c>
      <c r="AM13" s="19"/>
      <c r="AR13" s="19"/>
      <c r="AS13" s="19"/>
      <c r="AT13" s="19"/>
      <c r="AU13" s="19"/>
      <c r="AV13" s="19"/>
      <c r="AW13" s="19"/>
      <c r="AY13" s="3">
        <v>0</v>
      </c>
      <c r="AZ13" s="3">
        <v>6500</v>
      </c>
      <c r="BA13" s="3"/>
      <c r="BB13" s="15">
        <f>COUNTIFS($AJ$8:$AJ$62,"&gt;="&amp;AY13,$AJ$8:$AJ$62,"&lt;="&amp;AZ13)</f>
        <v>4</v>
      </c>
      <c r="BC13" s="6">
        <f>SUMPRODUCT(($AJ$8:$AJ$62&gt;=AY13)*($AJ$8:$AJ$62&lt;=AZ13)*$AK$8:$AK$62*$AL$8:$AL$62)/BB13</f>
        <v>14.125</v>
      </c>
      <c r="BD13" s="16">
        <f>SUMPRODUCT(($AJ$8:$AJ$62&gt;=AY13)*($AJ$8:$AJ$62&lt;=AZ13)*$AJ$8:$AJ$62)/BB13</f>
        <v>4514.5</v>
      </c>
      <c r="BE13" s="17"/>
      <c r="BF13" s="6">
        <f>(SUMPRODUCT(($AJ$8:$AJ$62&gt;=AY13)*($AJ$8:$AJ$62&lt;=AZ13)*(($AK$8:$AK$62*$AL$8:$AL$62-BE16*$AJ$8:$AJ$62)^2))/(BB13-1))^0.5</f>
        <v>6.8954271781500163</v>
      </c>
      <c r="BH13" s="16">
        <f>M24</f>
        <v>68</v>
      </c>
      <c r="BI13" s="16">
        <f>N24</f>
        <v>326937</v>
      </c>
      <c r="BK13" s="16"/>
    </row>
    <row r="14" spans="2:63" x14ac:dyDescent="0.25">
      <c r="B14">
        <v>99</v>
      </c>
      <c r="I14">
        <v>5941</v>
      </c>
      <c r="P14">
        <v>6360</v>
      </c>
      <c r="W14">
        <v>39420</v>
      </c>
      <c r="AD14" s="3">
        <v>55973</v>
      </c>
      <c r="AE14" s="34">
        <v>15812</v>
      </c>
      <c r="AF14">
        <v>17.200800000000001</v>
      </c>
      <c r="AG14" s="19">
        <v>1</v>
      </c>
      <c r="AH14" s="19"/>
      <c r="AI14" s="3">
        <v>70567</v>
      </c>
      <c r="AJ14" s="34">
        <v>9040</v>
      </c>
      <c r="AK14">
        <v>0.59</v>
      </c>
      <c r="AL14" s="19">
        <v>40</v>
      </c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Y14" s="7">
        <v>6501</v>
      </c>
      <c r="AZ14" s="7">
        <v>11000</v>
      </c>
      <c r="BA14" s="3"/>
      <c r="BB14" s="15">
        <f>COUNTIFS($AJ$8:$AJ$62,"&gt;="&amp;AY14,$AJ$8:$AJ$62,"&lt;="&amp;AZ14)</f>
        <v>7</v>
      </c>
      <c r="BC14" s="6">
        <f>SUMPRODUCT(($AJ$8:$AJ$62&gt;=AY14)*($AJ$8:$AJ$62&lt;=AZ14)*$AK$8:$AK$62*$AL$8:$AL$62)/BB14</f>
        <v>20.285714285714285</v>
      </c>
      <c r="BD14" s="16">
        <f>SUMPRODUCT(($AJ$8:$AJ$62&gt;=AY14)*($AJ$8:$AJ$62&lt;=AZ14)*$AJ$8:$AJ$62)/BB14</f>
        <v>9014.2857142857138</v>
      </c>
      <c r="BE14" s="17"/>
      <c r="BF14" s="6">
        <f>(SUMPRODUCT(($AJ$8:$AJ$62&gt;=AY14)*($AJ$8:$AJ$62&lt;=AZ14)*(($AK$8:$AK$62*$AL$8:$AL$62-BE16*$AJ$8:$AJ$62)^2))/(BB14-1))^0.5</f>
        <v>7.7292702076876756</v>
      </c>
      <c r="BH14" s="16">
        <f t="shared" ref="BH14:BI15" si="7">M25</f>
        <v>45</v>
      </c>
      <c r="BI14" s="16">
        <f t="shared" si="7"/>
        <v>378205</v>
      </c>
      <c r="BK14" s="16"/>
    </row>
    <row r="15" spans="2:63" x14ac:dyDescent="0.25">
      <c r="B15">
        <v>2549</v>
      </c>
      <c r="I15">
        <v>17920</v>
      </c>
      <c r="P15">
        <v>16240</v>
      </c>
      <c r="W15">
        <v>15240</v>
      </c>
      <c r="AD15" s="3">
        <v>64343</v>
      </c>
      <c r="AE15" s="34">
        <v>14324</v>
      </c>
      <c r="AF15">
        <v>18.0456</v>
      </c>
      <c r="AG15" s="19">
        <v>1</v>
      </c>
      <c r="AH15" s="19"/>
      <c r="AI15" s="3">
        <v>76348</v>
      </c>
      <c r="AJ15" s="34">
        <v>18840</v>
      </c>
      <c r="AK15">
        <v>0.61799999999999999</v>
      </c>
      <c r="AL15" s="19">
        <v>60</v>
      </c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Y15" s="7">
        <v>11001</v>
      </c>
      <c r="AZ15" s="3" t="s">
        <v>93</v>
      </c>
      <c r="BA15" s="3"/>
      <c r="BB15" s="20">
        <f>COUNTIFS($AJ$8:$AJ$62,"&gt;="&amp;AY15)</f>
        <v>19</v>
      </c>
      <c r="BC15" s="21">
        <f>SUMPRODUCT(($AJ$8:$AJ$62&gt;=AY15)*$AK$8:$AK$62*$AL$8:$AL$62)/BB15</f>
        <v>30.413684210526323</v>
      </c>
      <c r="BD15" s="22">
        <f>SUMPRODUCT(($AJ$8:$AJ$62&gt;=AY15)*$AJ$8:$AJ$62)/BB15</f>
        <v>17317.894736842107</v>
      </c>
      <c r="BE15" s="17"/>
      <c r="BF15" s="6">
        <f>(SUMPRODUCT(($AJ$8:$AJ$62&gt;=AY15)*(($AK$8:$AK$62*$AL$8:$AL$62-BE16*$AJ$8:$AJ$62)^2))/(BB15-1))^0.5</f>
        <v>11.675556693669428</v>
      </c>
      <c r="BH15" s="22">
        <f t="shared" si="7"/>
        <v>30</v>
      </c>
      <c r="BI15" s="22">
        <f t="shared" si="7"/>
        <v>521825</v>
      </c>
      <c r="BK15" s="16"/>
    </row>
    <row r="16" spans="2:63" x14ac:dyDescent="0.25">
      <c r="B16">
        <v>8940</v>
      </c>
      <c r="I16">
        <v>5700</v>
      </c>
      <c r="P16">
        <v>6511</v>
      </c>
      <c r="W16">
        <v>3195</v>
      </c>
      <c r="AD16" s="3">
        <v>66430</v>
      </c>
      <c r="AE16" s="34">
        <v>4517</v>
      </c>
      <c r="AF16">
        <v>5.4629000000000003</v>
      </c>
      <c r="AG16" s="19">
        <v>1</v>
      </c>
      <c r="AH16" s="19"/>
      <c r="AI16" s="3">
        <v>77432</v>
      </c>
      <c r="AJ16" s="34">
        <v>12420</v>
      </c>
      <c r="AK16">
        <v>0.39800000000000002</v>
      </c>
      <c r="AL16" s="19">
        <v>60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BB16" s="4">
        <f>SUM(BB13:BB15)</f>
        <v>30</v>
      </c>
      <c r="BC16" s="5">
        <f>(BC13*BH13+BC14*BH14+BC15*BH15)/BH16</f>
        <v>19.480892791419109</v>
      </c>
      <c r="BD16" s="4">
        <f>(BD13*BH13+BD14*BH14+BD15*BH15)/BH16</f>
        <v>8616.543351385455</v>
      </c>
      <c r="BE16" s="17">
        <f t="shared" ref="BE16" si="8">BC16/BD16</f>
        <v>2.2608709777206396E-3</v>
      </c>
      <c r="BH16" s="4">
        <f>SUM(BH13:BH15)</f>
        <v>143</v>
      </c>
      <c r="BI16" s="4">
        <f t="shared" ref="BI16" si="9">SUM(BI13:BI15)</f>
        <v>1226967</v>
      </c>
      <c r="BJ16" s="16">
        <f t="shared" ref="BJ16" si="10">BI16*BE16</f>
        <v>2774.0140809209602</v>
      </c>
      <c r="BK16" s="6">
        <f>BJ16/BH16</f>
        <v>19.398699866580142</v>
      </c>
    </row>
    <row r="17" spans="2:63" x14ac:dyDescent="0.25">
      <c r="B17">
        <v>7161</v>
      </c>
      <c r="E17" s="14" t="s">
        <v>95</v>
      </c>
      <c r="I17">
        <v>5108</v>
      </c>
      <c r="L17" s="14" t="s">
        <v>96</v>
      </c>
      <c r="P17">
        <v>2693</v>
      </c>
      <c r="S17" s="14" t="s">
        <v>97</v>
      </c>
      <c r="Z17" s="14" t="s">
        <v>98</v>
      </c>
      <c r="AD17" s="3">
        <v>49935</v>
      </c>
      <c r="AE17" s="34">
        <v>11520</v>
      </c>
      <c r="AF17">
        <v>0.434</v>
      </c>
      <c r="AG17" s="19">
        <v>40</v>
      </c>
      <c r="AH17" s="19"/>
      <c r="AI17" s="3">
        <v>29337</v>
      </c>
      <c r="AJ17" s="34">
        <v>10980</v>
      </c>
      <c r="AK17">
        <v>0.31</v>
      </c>
      <c r="AL17" s="19">
        <v>60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Y17" s="14" t="s">
        <v>99</v>
      </c>
    </row>
    <row r="18" spans="2:63" x14ac:dyDescent="0.25">
      <c r="B18">
        <v>6360</v>
      </c>
      <c r="I18">
        <v>7544</v>
      </c>
      <c r="P18">
        <v>4080</v>
      </c>
      <c r="AD18" s="3">
        <v>24087</v>
      </c>
      <c r="AE18" s="34">
        <v>16440</v>
      </c>
      <c r="AF18">
        <v>0.53859999999999997</v>
      </c>
      <c r="AG18" s="19">
        <v>120</v>
      </c>
      <c r="AH18" s="19"/>
      <c r="AI18" s="3">
        <v>29747</v>
      </c>
      <c r="AJ18" s="34">
        <v>11440</v>
      </c>
      <c r="AK18">
        <v>0.59299999999999997</v>
      </c>
      <c r="AL18" s="19">
        <v>40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Y18" s="3"/>
      <c r="AZ18" s="3"/>
      <c r="BA18" s="3"/>
      <c r="BB18" s="15"/>
      <c r="BC18" s="6"/>
      <c r="BD18" s="16"/>
      <c r="BE18" s="17"/>
      <c r="BF18" s="6"/>
      <c r="BH18" s="16"/>
      <c r="BI18" s="16"/>
      <c r="BK18" s="16"/>
    </row>
    <row r="19" spans="2:63" x14ac:dyDescent="0.25">
      <c r="B19">
        <v>10160</v>
      </c>
      <c r="D19" s="1" t="s">
        <v>100</v>
      </c>
      <c r="E19" s="1"/>
      <c r="F19" s="1"/>
      <c r="G19" s="1"/>
      <c r="I19">
        <v>6088</v>
      </c>
      <c r="K19" s="1" t="s">
        <v>101</v>
      </c>
      <c r="L19" s="1"/>
      <c r="M19" s="1"/>
      <c r="N19" s="1"/>
      <c r="P19">
        <v>18480</v>
      </c>
      <c r="R19" s="1" t="s">
        <v>102</v>
      </c>
      <c r="S19" s="1"/>
      <c r="T19" s="1"/>
      <c r="U19" s="1"/>
      <c r="Y19" s="1" t="s">
        <v>103</v>
      </c>
      <c r="Z19" s="1"/>
      <c r="AA19" s="1"/>
      <c r="AB19" s="1"/>
      <c r="AD19" s="3">
        <v>28859</v>
      </c>
      <c r="AE19" s="34">
        <v>13320</v>
      </c>
      <c r="AF19">
        <v>0.73070000000000002</v>
      </c>
      <c r="AG19" s="19">
        <v>60</v>
      </c>
      <c r="AH19" s="19"/>
      <c r="AI19" s="3">
        <v>32206</v>
      </c>
      <c r="AJ19" s="34">
        <v>13520</v>
      </c>
      <c r="AK19">
        <v>0.52400000000000002</v>
      </c>
      <c r="AL19" s="19">
        <v>80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Y19" s="7">
        <v>0</v>
      </c>
      <c r="AZ19" s="3" t="s">
        <v>93</v>
      </c>
      <c r="BA19" s="3"/>
      <c r="BB19" s="15">
        <f>COUNTIFS($AO$8:$AO$62,"&gt;="&amp;AY19)</f>
        <v>4</v>
      </c>
      <c r="BC19" s="24">
        <f>SUMPRODUCT(($AO$8:$AO$62&gt;=AY19)*$AP$8:$AP$62*$AQ$8:$AQ$62)/BB19</f>
        <v>18.954999999999998</v>
      </c>
      <c r="BD19" s="25">
        <f>SUMPRODUCT(($AO$8:$AO$62&gt;=AY19)*$AO$8:$AO$62)/BB19</f>
        <v>9740</v>
      </c>
      <c r="BE19" s="17">
        <f t="shared" ref="BE19" si="11">BC19/BD19</f>
        <v>1.9460985626283366E-3</v>
      </c>
      <c r="BF19" s="6">
        <f>(SUMPRODUCT(($AO$8:$AO$62&gt;=AY19)*(($AP$8:$AP$62*$AQ$8:$AQ$62-BE20*$AO$8:$AO$62)^2))/(BB19-1))^0.5</f>
        <v>25.144512986600741</v>
      </c>
      <c r="BH19" s="25">
        <f>T25</f>
        <v>15</v>
      </c>
      <c r="BI19" s="25">
        <f>U25</f>
        <v>106519</v>
      </c>
      <c r="BJ19" s="16">
        <f t="shared" ref="BJ19" si="12">BI19*BE19</f>
        <v>207.29647279260777</v>
      </c>
      <c r="BK19" s="6">
        <f>BJ19/BH19</f>
        <v>13.819764852840517</v>
      </c>
    </row>
    <row r="20" spans="2:63" x14ac:dyDescent="0.25">
      <c r="B20">
        <v>9511</v>
      </c>
      <c r="D20" s="3"/>
      <c r="E20" s="3"/>
      <c r="F20" s="3"/>
      <c r="G20" s="3" t="s">
        <v>104</v>
      </c>
      <c r="I20">
        <v>5375</v>
      </c>
      <c r="K20" s="3"/>
      <c r="L20" s="3"/>
      <c r="M20" s="3"/>
      <c r="N20" s="3" t="s">
        <v>104</v>
      </c>
      <c r="P20">
        <v>4125</v>
      </c>
      <c r="R20" s="3"/>
      <c r="S20" s="3"/>
      <c r="T20" s="3"/>
      <c r="U20" s="3" t="s">
        <v>104</v>
      </c>
      <c r="Y20" s="3"/>
      <c r="Z20" s="3"/>
      <c r="AA20" s="3"/>
      <c r="AB20" s="3" t="s">
        <v>104</v>
      </c>
      <c r="AD20" s="3">
        <v>87585</v>
      </c>
      <c r="AE20" s="34">
        <v>31680</v>
      </c>
      <c r="AF20">
        <v>0.40970000000000001</v>
      </c>
      <c r="AG20" s="19">
        <v>120</v>
      </c>
      <c r="AH20" s="19"/>
      <c r="AI20" s="3">
        <v>94407</v>
      </c>
      <c r="AJ20" s="34">
        <v>10980</v>
      </c>
      <c r="AK20">
        <v>0.24099999999999999</v>
      </c>
      <c r="AL20" s="19">
        <v>60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BB20" s="4"/>
      <c r="BC20" s="5"/>
      <c r="BD20" s="4"/>
      <c r="BE20" s="17"/>
      <c r="BH20" s="4"/>
      <c r="BI20" s="4"/>
      <c r="BJ20" s="16"/>
      <c r="BK20" s="6"/>
    </row>
    <row r="21" spans="2:63" x14ac:dyDescent="0.25">
      <c r="B21">
        <v>4501</v>
      </c>
      <c r="D21" s="23" t="s">
        <v>105</v>
      </c>
      <c r="E21" s="9"/>
      <c r="F21" s="3" t="s">
        <v>71</v>
      </c>
      <c r="G21" s="3" t="s">
        <v>106</v>
      </c>
      <c r="I21">
        <v>6250</v>
      </c>
      <c r="K21" s="23" t="s">
        <v>105</v>
      </c>
      <c r="L21" s="9"/>
      <c r="M21" s="3" t="s">
        <v>71</v>
      </c>
      <c r="N21" s="3" t="s">
        <v>106</v>
      </c>
      <c r="P21">
        <v>6728</v>
      </c>
      <c r="R21" s="23" t="s">
        <v>105</v>
      </c>
      <c r="S21" s="9"/>
      <c r="T21" s="3" t="s">
        <v>71</v>
      </c>
      <c r="U21" s="3" t="s">
        <v>106</v>
      </c>
      <c r="Y21" s="23" t="s">
        <v>105</v>
      </c>
      <c r="Z21" s="9"/>
      <c r="AA21" s="3" t="s">
        <v>71</v>
      </c>
      <c r="AB21" s="3" t="s">
        <v>106</v>
      </c>
      <c r="AD21" s="3">
        <v>45429</v>
      </c>
      <c r="AE21" s="34">
        <v>5100</v>
      </c>
      <c r="AF21">
        <v>0.13059999999999999</v>
      </c>
      <c r="AG21" s="19">
        <v>60</v>
      </c>
      <c r="AH21" s="19"/>
      <c r="AI21" s="3">
        <v>9266</v>
      </c>
      <c r="AJ21" s="34">
        <v>5700</v>
      </c>
      <c r="AK21">
        <v>0.40500000000000003</v>
      </c>
      <c r="AL21" s="19">
        <v>60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Y21" s="14" t="s">
        <v>109</v>
      </c>
    </row>
    <row r="22" spans="2:63" x14ac:dyDescent="0.25">
      <c r="B22">
        <v>3602</v>
      </c>
      <c r="D22" s="3" t="s">
        <v>107</v>
      </c>
      <c r="E22" s="3" t="s">
        <v>108</v>
      </c>
      <c r="F22" s="3" t="s">
        <v>91</v>
      </c>
      <c r="G22" s="3" t="s">
        <v>0</v>
      </c>
      <c r="I22">
        <v>7716</v>
      </c>
      <c r="K22" s="3" t="s">
        <v>107</v>
      </c>
      <c r="L22" s="3" t="s">
        <v>108</v>
      </c>
      <c r="M22" s="3" t="s">
        <v>91</v>
      </c>
      <c r="N22" s="3" t="s">
        <v>0</v>
      </c>
      <c r="P22">
        <v>7680</v>
      </c>
      <c r="R22" s="3" t="s">
        <v>107</v>
      </c>
      <c r="S22" s="3" t="s">
        <v>108</v>
      </c>
      <c r="T22" s="3" t="s">
        <v>91</v>
      </c>
      <c r="U22" s="3" t="s">
        <v>0</v>
      </c>
      <c r="Y22" s="3" t="s">
        <v>107</v>
      </c>
      <c r="Z22" s="3" t="s">
        <v>108</v>
      </c>
      <c r="AA22" s="3" t="s">
        <v>91</v>
      </c>
      <c r="AB22" s="3" t="s">
        <v>0</v>
      </c>
      <c r="AD22" s="3">
        <v>81757</v>
      </c>
      <c r="AE22" s="34">
        <v>21000</v>
      </c>
      <c r="AF22">
        <v>0.25750000000000001</v>
      </c>
      <c r="AG22" s="19">
        <v>120</v>
      </c>
      <c r="AH22" s="19"/>
      <c r="AI22" s="3">
        <v>9138</v>
      </c>
      <c r="AJ22" s="34">
        <v>17920</v>
      </c>
      <c r="AK22">
        <v>0.33</v>
      </c>
      <c r="AL22" s="19">
        <v>80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Y22" s="7">
        <v>0</v>
      </c>
      <c r="AZ22" s="3" t="s">
        <v>93</v>
      </c>
      <c r="BB22" s="20">
        <f>COUNTIFS($AT$8:$AT$62,"&gt;="&amp;AY22)</f>
        <v>3</v>
      </c>
      <c r="BC22" s="24">
        <f>SUMPRODUCT(($AT$8:$AT$62&gt;=AY22)*$AU$8:$AU$62*$AV$8:$AV$62)/BB22</f>
        <v>75.474000000000004</v>
      </c>
      <c r="BD22" s="25">
        <f>SUMPRODUCT(($AT$8:$AT$62&gt;=AY22)*$AT$8:$AT$62)/BB22</f>
        <v>47220</v>
      </c>
      <c r="BE22" s="17">
        <f t="shared" ref="BE22" si="13">BC22/BD22</f>
        <v>1.5983481575603559E-3</v>
      </c>
      <c r="BF22" s="6">
        <f>(SUMPRODUCT(($AT$8:$AT$62&gt;=AY22)*(($AU$8:$AU$62*$AV$8:$AV$62-BE22*$AT$8:$AT$62)^2))/(BB22-1))^0.5</f>
        <v>6.8427941227614948</v>
      </c>
      <c r="BH22" s="22">
        <f>AA26</f>
        <v>9</v>
      </c>
      <c r="BI22" s="22">
        <f>AB26</f>
        <v>182520</v>
      </c>
      <c r="BJ22" s="22">
        <f t="shared" ref="BJ22" si="14">BI22*BE22</f>
        <v>291.73050571791617</v>
      </c>
      <c r="BK22" s="21">
        <f>BJ22/BH22</f>
        <v>32.414500635324018</v>
      </c>
    </row>
    <row r="23" spans="2:63" x14ac:dyDescent="0.25">
      <c r="B23">
        <v>2601</v>
      </c>
      <c r="I23">
        <v>5210</v>
      </c>
      <c r="AD23" s="3">
        <v>17948</v>
      </c>
      <c r="AE23" s="34">
        <v>31500</v>
      </c>
      <c r="AF23">
        <v>0.90839999999999999</v>
      </c>
      <c r="AG23" s="19">
        <v>60</v>
      </c>
      <c r="AH23" s="19"/>
      <c r="AI23" s="3">
        <v>81319</v>
      </c>
      <c r="AJ23" s="34">
        <v>9540</v>
      </c>
      <c r="AK23">
        <v>0.42399999999999999</v>
      </c>
      <c r="AL23" s="19">
        <v>60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2:63" x14ac:dyDescent="0.25">
      <c r="B24">
        <v>6360</v>
      </c>
      <c r="D24" s="3">
        <v>0</v>
      </c>
      <c r="E24" s="3">
        <v>6000</v>
      </c>
      <c r="F24" s="4">
        <f>COUNTIFS($B$8:$B$373,"&gt;="&amp;D24,$B$8:$B$373,"&lt;="&amp;E24)</f>
        <v>124</v>
      </c>
      <c r="G24" s="4">
        <f>SUMIFS($B$8:$B$373,$B$8:$B$373,"&gt;="&amp;D24,$B$8:$B$373,"&lt;="&amp;E24)</f>
        <v>382536</v>
      </c>
      <c r="I24">
        <v>3580</v>
      </c>
      <c r="K24" s="3">
        <v>0</v>
      </c>
      <c r="L24" s="3">
        <v>6500</v>
      </c>
      <c r="M24" s="4">
        <f>COUNTIFS($I$8:$I$371,"&gt;="&amp;K24,$I$8:$I$371,"&lt;="&amp;L24)</f>
        <v>68</v>
      </c>
      <c r="N24" s="4">
        <f>SUMIFS($I$8:$I$371,$I$8:$I$371,"&gt;="&amp;K24,$I$8:$I$371,"&lt;="&amp;L24)</f>
        <v>326937</v>
      </c>
      <c r="R24" s="3"/>
      <c r="S24" s="3"/>
      <c r="T24" s="4"/>
      <c r="U24" s="4"/>
      <c r="Y24" s="3"/>
      <c r="Z24" s="3"/>
      <c r="AA24" s="4"/>
      <c r="AB24" s="4"/>
      <c r="AD24" s="3">
        <v>18074</v>
      </c>
      <c r="AE24" s="34">
        <v>7880</v>
      </c>
      <c r="AF24">
        <v>0.1012</v>
      </c>
      <c r="AG24" s="19">
        <v>40</v>
      </c>
      <c r="AH24" s="19"/>
      <c r="AI24" s="3">
        <v>18923</v>
      </c>
      <c r="AJ24" s="34">
        <v>23160</v>
      </c>
      <c r="AK24">
        <v>0.34100000000000003</v>
      </c>
      <c r="AL24" s="19">
        <v>120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Y24" s="14" t="s">
        <v>110</v>
      </c>
      <c r="BB24" s="26">
        <f>BB11+BB16+BB19+BB22</f>
        <v>87</v>
      </c>
      <c r="BH24" s="26">
        <f>BH11+BH16+BH19+BH22</f>
        <v>523</v>
      </c>
      <c r="BI24" s="26">
        <f>BI11+BI16+BI19+BI22</f>
        <v>5088003</v>
      </c>
      <c r="BJ24" s="26">
        <f>BJ11+BJ16+BJ19+BJ22</f>
        <v>10001.857403540598</v>
      </c>
      <c r="BK24" s="27">
        <f>(BK11*BH11+BK16*BH16+BK19*BH19+BK22*BH22)/BH24</f>
        <v>19.124010331817587</v>
      </c>
    </row>
    <row r="25" spans="2:63" x14ac:dyDescent="0.25">
      <c r="B25">
        <v>11542</v>
      </c>
      <c r="D25" s="7">
        <v>6001</v>
      </c>
      <c r="E25" s="7">
        <v>12000</v>
      </c>
      <c r="F25" s="4">
        <f>COUNTIFS($B$8:$B$373,"&gt;="&amp;D25,$B$8:$B$373,"&lt;="&amp;E25)</f>
        <v>125</v>
      </c>
      <c r="G25" s="4">
        <f>SUMIFS($B$8:$B$373,$B$8:$B$373,"&gt;="&amp;D25,$B$8:$B$373,"&lt;="&amp;E25)</f>
        <v>1053671</v>
      </c>
      <c r="I25">
        <v>8483</v>
      </c>
      <c r="K25" s="7">
        <v>6501</v>
      </c>
      <c r="L25" s="7">
        <v>11000</v>
      </c>
      <c r="M25" s="4">
        <f t="shared" ref="M25" si="15">COUNTIFS($I$8:$I$371,"&gt;="&amp;K25,$I$8:$I$371,"&lt;="&amp;L25)</f>
        <v>45</v>
      </c>
      <c r="N25" s="4">
        <f>SUMIFS($I$8:$I$371,$I$8:$I$371,"&gt;="&amp;K25,$I$8:$I$371,"&lt;="&amp;L25)</f>
        <v>378205</v>
      </c>
      <c r="R25" s="3">
        <v>0</v>
      </c>
      <c r="S25" s="3" t="s">
        <v>93</v>
      </c>
      <c r="T25" s="4">
        <f>COUNTIFS($P$8:$P$370,"&gt;="&amp;R25)</f>
        <v>15</v>
      </c>
      <c r="U25" s="4">
        <f>SUMIFS($P$8:$P$370,$P$8:$P$370,"&gt;="&amp;R25)</f>
        <v>106519</v>
      </c>
      <c r="Y25" s="7"/>
      <c r="Z25" s="7"/>
      <c r="AA25" s="4"/>
      <c r="AB25" s="4"/>
      <c r="AD25" s="3">
        <v>78457</v>
      </c>
      <c r="AE25" s="34">
        <v>9840</v>
      </c>
      <c r="AF25">
        <v>5.67E-2</v>
      </c>
      <c r="AG25" s="19">
        <v>240</v>
      </c>
      <c r="AH25" s="19"/>
      <c r="AI25" s="3">
        <v>22293</v>
      </c>
      <c r="AJ25" s="34">
        <v>2400</v>
      </c>
      <c r="AK25">
        <v>0.08</v>
      </c>
      <c r="AL25" s="19">
        <v>60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2:63" x14ac:dyDescent="0.25">
      <c r="B26">
        <v>4143</v>
      </c>
      <c r="D26" s="7">
        <v>12001</v>
      </c>
      <c r="E26" s="7">
        <v>20500</v>
      </c>
      <c r="F26" s="4">
        <f>COUNTIFS($B$8:$B$373,"&gt;="&amp;D26,$B$8:$B$373,"&lt;="&amp;E26)</f>
        <v>70</v>
      </c>
      <c r="G26" s="4">
        <f>SUMIFS($B$8:$B$373,$B$8:$B$373,"&gt;="&amp;D26,$B$8:$B$373,"&lt;="&amp;E26)</f>
        <v>1077113</v>
      </c>
      <c r="I26">
        <v>4823</v>
      </c>
      <c r="K26" s="7">
        <v>11001</v>
      </c>
      <c r="L26" s="3" t="s">
        <v>93</v>
      </c>
      <c r="M26" s="4">
        <f>COUNTIFS($I$8:$I$371,"&gt;="&amp;K26)</f>
        <v>30</v>
      </c>
      <c r="N26" s="4">
        <f>SUMIFS($I$8:$I$371,$I$8:$I$371,"&gt;="&amp;K26)</f>
        <v>521825</v>
      </c>
      <c r="R26" s="3"/>
      <c r="S26" s="3"/>
      <c r="T26" s="4"/>
      <c r="U26" s="4"/>
      <c r="Y26" s="7">
        <v>0</v>
      </c>
      <c r="Z26" s="3" t="s">
        <v>93</v>
      </c>
      <c r="AA26" s="4">
        <f>COUNTIFS($W$8:$W$368,"&gt;="&amp;Y26)</f>
        <v>9</v>
      </c>
      <c r="AB26" s="4">
        <f>SUMIFS($W$8:$W$368,$W$8:$W$368,"&gt;="&amp;Y26)</f>
        <v>182520</v>
      </c>
      <c r="AD26" s="3">
        <v>15062</v>
      </c>
      <c r="AE26" s="34">
        <v>9720</v>
      </c>
      <c r="AF26">
        <v>0.51639999999999997</v>
      </c>
      <c r="AG26" s="19">
        <v>40</v>
      </c>
      <c r="AH26" s="19"/>
      <c r="AI26" s="3">
        <v>23790</v>
      </c>
      <c r="AJ26" s="34">
        <v>11940</v>
      </c>
      <c r="AK26">
        <v>0.20200000000000001</v>
      </c>
      <c r="AL26" s="19">
        <v>60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2:63" x14ac:dyDescent="0.25">
      <c r="B27">
        <v>9260</v>
      </c>
      <c r="D27" s="7">
        <v>20501</v>
      </c>
      <c r="E27" s="3" t="s">
        <v>93</v>
      </c>
      <c r="F27" s="4">
        <f>COUNTIFS($B$8:$B$373,"&gt;="&amp;D27)</f>
        <v>37</v>
      </c>
      <c r="G27" s="4">
        <f>SUMIFS($B$8:$B$373,$B$8:$B$373,"&gt;="&amp;D27)</f>
        <v>1058677</v>
      </c>
      <c r="I27">
        <v>14618</v>
      </c>
      <c r="K27" s="3"/>
      <c r="L27" s="3"/>
      <c r="M27" s="4"/>
      <c r="N27" s="4"/>
      <c r="R27" s="3"/>
      <c r="S27" s="3"/>
      <c r="T27" s="4"/>
      <c r="U27" s="4"/>
      <c r="Y27" s="3"/>
      <c r="Z27" s="3"/>
      <c r="AA27" s="4"/>
      <c r="AB27" s="4"/>
      <c r="AD27" s="3">
        <v>90205</v>
      </c>
      <c r="AE27" s="34">
        <v>25860</v>
      </c>
      <c r="AF27">
        <v>0.24529999999999999</v>
      </c>
      <c r="AG27" s="19">
        <v>60</v>
      </c>
      <c r="AH27" s="19"/>
      <c r="AI27" s="3">
        <v>64593</v>
      </c>
      <c r="AJ27" s="34">
        <v>16680</v>
      </c>
      <c r="AK27">
        <v>0.436</v>
      </c>
      <c r="AL27" s="19">
        <v>60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2:63" x14ac:dyDescent="0.25">
      <c r="B28">
        <v>5559</v>
      </c>
      <c r="F28" s="4"/>
      <c r="G28" s="4"/>
      <c r="I28">
        <v>23160</v>
      </c>
      <c r="M28" s="4"/>
      <c r="N28" s="4"/>
      <c r="T28" s="4"/>
      <c r="U28" s="4"/>
      <c r="AA28" s="4"/>
      <c r="AB28" s="4"/>
      <c r="AD28" s="3">
        <v>89309</v>
      </c>
      <c r="AE28" s="34">
        <v>10980</v>
      </c>
      <c r="AF28">
        <v>0.1081</v>
      </c>
      <c r="AG28" s="19">
        <v>180</v>
      </c>
      <c r="AH28" s="19"/>
      <c r="AI28" s="3">
        <v>61744</v>
      </c>
      <c r="AJ28" s="34">
        <v>21840</v>
      </c>
      <c r="AK28">
        <v>0.61599999999999999</v>
      </c>
      <c r="AL28" s="19">
        <v>80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2:63" x14ac:dyDescent="0.25">
      <c r="B29">
        <v>2922</v>
      </c>
      <c r="F29" s="4">
        <f>SUM(F24:F27)</f>
        <v>356</v>
      </c>
      <c r="G29" s="4">
        <f t="shared" ref="G29" si="16">SUM(G24:G27)</f>
        <v>3571997</v>
      </c>
      <c r="I29">
        <v>17360</v>
      </c>
      <c r="M29" s="4">
        <f>SUM(M24:M27)</f>
        <v>143</v>
      </c>
      <c r="N29" s="4">
        <f>SUM(N24:N27)</f>
        <v>1226967</v>
      </c>
      <c r="T29" s="4">
        <f>SUM(T24:T27)</f>
        <v>15</v>
      </c>
      <c r="U29" s="4">
        <f t="shared" ref="U29" si="17">SUM(U24:U27)</f>
        <v>106519</v>
      </c>
      <c r="AA29" s="4">
        <f>SUM(AA24:AA27)</f>
        <v>9</v>
      </c>
      <c r="AB29" s="4">
        <f t="shared" ref="AB29" si="18">SUM(AB24:AB27)</f>
        <v>182520</v>
      </c>
      <c r="AD29" s="3">
        <v>69060</v>
      </c>
      <c r="AE29" s="34">
        <v>44800</v>
      </c>
      <c r="AF29">
        <v>0.35620000000000002</v>
      </c>
      <c r="AG29" s="19">
        <v>160</v>
      </c>
      <c r="AH29" s="19"/>
      <c r="AI29" s="3">
        <v>33587</v>
      </c>
      <c r="AJ29" s="34">
        <v>12300</v>
      </c>
      <c r="AK29">
        <v>0.40400000000000003</v>
      </c>
      <c r="AL29" s="19">
        <v>60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2:63" x14ac:dyDescent="0.25">
      <c r="B30">
        <v>779</v>
      </c>
      <c r="I30">
        <v>7830</v>
      </c>
      <c r="R30" s="3"/>
      <c r="S30" s="3"/>
      <c r="AA30" s="4"/>
      <c r="AD30" s="3">
        <v>66435</v>
      </c>
      <c r="AE30" s="34">
        <v>21440</v>
      </c>
      <c r="AF30">
        <v>0.79169999999999996</v>
      </c>
      <c r="AG30" s="19">
        <v>80</v>
      </c>
      <c r="AH30" s="19"/>
      <c r="AI30" s="3">
        <v>60531</v>
      </c>
      <c r="AJ30" s="34">
        <v>17280</v>
      </c>
      <c r="AK30">
        <v>0.35299999999999998</v>
      </c>
      <c r="AL30" s="19">
        <v>80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2:63" x14ac:dyDescent="0.25">
      <c r="B31">
        <v>4261</v>
      </c>
      <c r="D31" s="3"/>
      <c r="E31" s="3"/>
      <c r="I31">
        <v>2400</v>
      </c>
      <c r="K31" s="3"/>
      <c r="L31" s="3"/>
      <c r="R31" s="28"/>
      <c r="S31" s="28"/>
      <c r="Y31" s="7"/>
      <c r="Z31" s="3"/>
      <c r="AD31" s="3">
        <v>5750</v>
      </c>
      <c r="AE31" s="34">
        <v>8940</v>
      </c>
      <c r="AF31">
        <v>0.38519999999999999</v>
      </c>
      <c r="AG31" s="19">
        <v>60</v>
      </c>
      <c r="AH31" s="19"/>
      <c r="AI31" s="3">
        <v>56255</v>
      </c>
      <c r="AJ31" s="34">
        <v>7860</v>
      </c>
      <c r="AK31">
        <v>0.375</v>
      </c>
      <c r="AL31" s="19">
        <v>60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2:63" x14ac:dyDescent="0.25">
      <c r="B32">
        <v>31140</v>
      </c>
      <c r="D32" s="28"/>
      <c r="E32" s="28"/>
      <c r="I32">
        <v>3451</v>
      </c>
      <c r="K32" s="28"/>
      <c r="L32" s="28"/>
      <c r="R32" s="7"/>
      <c r="S32" s="7"/>
      <c r="AD32" s="3">
        <v>56116</v>
      </c>
      <c r="AE32" s="34">
        <v>21060</v>
      </c>
      <c r="AF32">
        <v>7.1300000000000002E-2</v>
      </c>
      <c r="AG32" s="19">
        <v>60</v>
      </c>
      <c r="AH32" s="19"/>
      <c r="AI32" s="3">
        <v>45427</v>
      </c>
      <c r="AJ32" s="34">
        <v>7500</v>
      </c>
      <c r="AK32">
        <v>0.17</v>
      </c>
      <c r="AL32" s="19">
        <v>60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2:49" x14ac:dyDescent="0.25">
      <c r="B33">
        <v>17600</v>
      </c>
      <c r="D33" s="7"/>
      <c r="E33" s="7"/>
      <c r="I33">
        <v>6840</v>
      </c>
      <c r="K33" s="7"/>
      <c r="L33" s="7"/>
      <c r="R33" s="7"/>
      <c r="S33" s="3"/>
      <c r="AD33" s="3">
        <v>45307</v>
      </c>
      <c r="AE33" s="34">
        <v>20560</v>
      </c>
      <c r="AF33">
        <v>0.64400000000000002</v>
      </c>
      <c r="AG33" s="19">
        <v>40</v>
      </c>
      <c r="AH33" s="19"/>
      <c r="AI33" s="3">
        <v>45396</v>
      </c>
      <c r="AJ33" s="34">
        <v>5800</v>
      </c>
      <c r="AK33">
        <v>0.39300000000000002</v>
      </c>
      <c r="AL33" s="19">
        <v>40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2:49" x14ac:dyDescent="0.25">
      <c r="B34">
        <v>20320</v>
      </c>
      <c r="D34" s="7"/>
      <c r="E34" s="3"/>
      <c r="I34">
        <v>3395</v>
      </c>
      <c r="K34" s="7"/>
      <c r="L34" s="3"/>
      <c r="AD34" s="3">
        <v>27348</v>
      </c>
      <c r="AE34" s="34">
        <v>11280</v>
      </c>
      <c r="AF34">
        <v>0.504</v>
      </c>
      <c r="AG34" s="19">
        <v>40</v>
      </c>
      <c r="AH34" s="19"/>
      <c r="AI34" s="3">
        <v>90715</v>
      </c>
      <c r="AJ34" s="34">
        <v>12480</v>
      </c>
      <c r="AK34">
        <v>0.29499999999999998</v>
      </c>
      <c r="AL34" s="19">
        <v>60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2:49" x14ac:dyDescent="0.25">
      <c r="B35">
        <v>9720</v>
      </c>
      <c r="I35">
        <v>6548</v>
      </c>
      <c r="AD35" s="3">
        <v>71421</v>
      </c>
      <c r="AE35" s="34">
        <v>10080</v>
      </c>
      <c r="AF35">
        <v>0.23899999999999999</v>
      </c>
      <c r="AG35" s="19">
        <v>60</v>
      </c>
      <c r="AH35" s="19"/>
      <c r="AI35" s="3">
        <v>79126</v>
      </c>
      <c r="AJ35" s="34">
        <v>7200</v>
      </c>
      <c r="AK35">
        <v>0.34</v>
      </c>
      <c r="AL35" s="19">
        <v>80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2:49" x14ac:dyDescent="0.25">
      <c r="B36">
        <v>5033</v>
      </c>
      <c r="I36">
        <v>4199</v>
      </c>
      <c r="AD36" s="3">
        <v>48095</v>
      </c>
      <c r="AE36" s="34">
        <v>21040</v>
      </c>
      <c r="AF36">
        <v>0.48199999999999998</v>
      </c>
      <c r="AG36" s="19">
        <v>80</v>
      </c>
      <c r="AH36" s="19"/>
      <c r="AI36" s="3">
        <v>95411</v>
      </c>
      <c r="AJ36" s="34">
        <v>32720</v>
      </c>
      <c r="AK36">
        <v>0.64100000000000001</v>
      </c>
      <c r="AL36" s="19">
        <v>80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2:49" x14ac:dyDescent="0.25">
      <c r="B37">
        <v>12037</v>
      </c>
      <c r="I37">
        <v>11940</v>
      </c>
      <c r="AD37" s="3">
        <v>83947</v>
      </c>
      <c r="AE37" s="34">
        <v>41160</v>
      </c>
      <c r="AF37">
        <v>0.55500000000000005</v>
      </c>
      <c r="AG37" s="19">
        <v>120</v>
      </c>
      <c r="AH37" s="19"/>
      <c r="AI37" s="3">
        <v>93439</v>
      </c>
      <c r="AJ37" s="34">
        <v>11760</v>
      </c>
      <c r="AK37">
        <v>0.245</v>
      </c>
      <c r="AL37" s="19">
        <v>60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2:49" x14ac:dyDescent="0.25">
      <c r="B38">
        <v>1328</v>
      </c>
      <c r="I38">
        <v>6376</v>
      </c>
      <c r="AD38" s="3">
        <v>80557</v>
      </c>
      <c r="AE38" s="34">
        <v>20640</v>
      </c>
      <c r="AF38">
        <v>0.59099999999999997</v>
      </c>
      <c r="AG38" s="19">
        <v>60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2:49" x14ac:dyDescent="0.25">
      <c r="B39">
        <v>5608</v>
      </c>
      <c r="I39">
        <v>20429</v>
      </c>
      <c r="AD39" s="3">
        <v>84081</v>
      </c>
      <c r="AE39" s="34">
        <v>12060</v>
      </c>
      <c r="AF39">
        <v>5.8000000000000003E-2</v>
      </c>
      <c r="AG39" s="19">
        <v>60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2:49" x14ac:dyDescent="0.25">
      <c r="B40">
        <v>15868</v>
      </c>
      <c r="I40">
        <v>4195</v>
      </c>
      <c r="AD40" s="3">
        <v>56064</v>
      </c>
      <c r="AE40" s="34">
        <v>25860</v>
      </c>
      <c r="AF40">
        <v>0.622</v>
      </c>
      <c r="AG40" s="19">
        <v>60</v>
      </c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2:49" x14ac:dyDescent="0.25">
      <c r="B41">
        <v>31500</v>
      </c>
      <c r="I41">
        <v>8923</v>
      </c>
      <c r="AD41" s="3">
        <v>56109</v>
      </c>
      <c r="AE41" s="34">
        <v>4200</v>
      </c>
      <c r="AF41">
        <v>8.4000000000000005E-2</v>
      </c>
      <c r="AG41" s="19">
        <v>60</v>
      </c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2:49" x14ac:dyDescent="0.25">
      <c r="B42">
        <v>7880</v>
      </c>
      <c r="I42">
        <v>13359</v>
      </c>
      <c r="AD42" s="3">
        <v>74683</v>
      </c>
      <c r="AE42" s="34">
        <v>240</v>
      </c>
      <c r="AF42">
        <v>2E-3</v>
      </c>
      <c r="AG42" s="19">
        <v>80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2:49" x14ac:dyDescent="0.25">
      <c r="B43">
        <v>1888</v>
      </c>
      <c r="I43">
        <v>6641</v>
      </c>
      <c r="AD43" s="3">
        <v>88327</v>
      </c>
      <c r="AE43" s="34">
        <v>7760</v>
      </c>
      <c r="AF43">
        <v>0.438</v>
      </c>
      <c r="AG43" s="19">
        <v>80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2:49" x14ac:dyDescent="0.25">
      <c r="B44">
        <v>6160</v>
      </c>
      <c r="I44">
        <v>16140</v>
      </c>
      <c r="AD44" s="3">
        <v>49691</v>
      </c>
      <c r="AE44" s="34">
        <v>16020</v>
      </c>
      <c r="AF44">
        <v>1.2370000000000001</v>
      </c>
      <c r="AG44" s="19">
        <v>60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2:49" x14ac:dyDescent="0.25">
      <c r="B45">
        <v>13360</v>
      </c>
      <c r="I45">
        <v>5874</v>
      </c>
      <c r="AD45" s="3">
        <v>36159</v>
      </c>
      <c r="AE45" s="34">
        <v>22240</v>
      </c>
      <c r="AF45">
        <v>0.46700000000000003</v>
      </c>
      <c r="AG45" s="19">
        <v>80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2:49" x14ac:dyDescent="0.25">
      <c r="B46">
        <v>3242</v>
      </c>
      <c r="I46">
        <v>4452</v>
      </c>
      <c r="AD46" s="3">
        <v>69914</v>
      </c>
      <c r="AE46" s="34">
        <v>18640</v>
      </c>
      <c r="AF46">
        <v>0.32300000000000001</v>
      </c>
      <c r="AG46" s="19">
        <v>80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2:49" x14ac:dyDescent="0.25">
      <c r="B47">
        <v>46440</v>
      </c>
      <c r="I47">
        <v>5351</v>
      </c>
      <c r="AD47" s="3">
        <v>19141</v>
      </c>
      <c r="AE47" s="34">
        <v>13360</v>
      </c>
      <c r="AF47">
        <v>0.68500000000000005</v>
      </c>
      <c r="AG47" s="19">
        <v>80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2:49" x14ac:dyDescent="0.25">
      <c r="B48">
        <v>492</v>
      </c>
      <c r="I48">
        <v>11880</v>
      </c>
      <c r="AD48" s="3">
        <v>25786</v>
      </c>
      <c r="AE48" s="34">
        <v>33760</v>
      </c>
      <c r="AF48">
        <v>0.64100000000000001</v>
      </c>
      <c r="AG48" s="19">
        <v>80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2:49" x14ac:dyDescent="0.25">
      <c r="B49">
        <v>7872</v>
      </c>
      <c r="I49">
        <v>10980</v>
      </c>
      <c r="AD49" s="3">
        <v>92562</v>
      </c>
      <c r="AE49" s="34">
        <v>8700</v>
      </c>
      <c r="AF49">
        <v>0.17699999999999999</v>
      </c>
      <c r="AG49" s="19">
        <v>60</v>
      </c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2:49" x14ac:dyDescent="0.25">
      <c r="B50">
        <v>4028</v>
      </c>
      <c r="I50">
        <v>11440</v>
      </c>
      <c r="AD50" s="3">
        <v>36270</v>
      </c>
      <c r="AE50" s="34">
        <v>16320</v>
      </c>
      <c r="AF50">
        <v>0.40400000000000003</v>
      </c>
      <c r="AG50" s="19">
        <v>120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2:49" x14ac:dyDescent="0.25">
      <c r="B51">
        <v>246</v>
      </c>
      <c r="I51">
        <v>2095</v>
      </c>
      <c r="AD51" s="3">
        <v>29566</v>
      </c>
      <c r="AE51" s="34">
        <v>9660</v>
      </c>
      <c r="AF51">
        <v>0.16200000000000001</v>
      </c>
      <c r="AG51" s="19">
        <v>60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2:49" x14ac:dyDescent="0.25">
      <c r="B52">
        <v>6217</v>
      </c>
      <c r="I52">
        <v>6538</v>
      </c>
      <c r="AD52" s="3">
        <v>29682</v>
      </c>
      <c r="AE52" s="34">
        <v>15920</v>
      </c>
      <c r="AF52">
        <v>0.249</v>
      </c>
      <c r="AG52" s="19">
        <v>80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2:49" x14ac:dyDescent="0.25">
      <c r="B53">
        <v>4554</v>
      </c>
      <c r="I53">
        <v>13520</v>
      </c>
      <c r="AD53" s="3">
        <v>45621</v>
      </c>
      <c r="AE53" s="34">
        <v>6300</v>
      </c>
      <c r="AF53">
        <v>0.14299999999999999</v>
      </c>
      <c r="AG53" s="19">
        <v>60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2:49" x14ac:dyDescent="0.25">
      <c r="B54">
        <v>9238</v>
      </c>
      <c r="I54">
        <v>7209</v>
      </c>
      <c r="AD54" s="3">
        <v>1704</v>
      </c>
      <c r="AE54" s="34">
        <v>12840</v>
      </c>
      <c r="AF54">
        <v>0.38100000000000001</v>
      </c>
      <c r="AG54" s="19">
        <v>60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2:49" x14ac:dyDescent="0.25">
      <c r="B55">
        <v>3908</v>
      </c>
      <c r="I55">
        <v>6207</v>
      </c>
      <c r="AD55" s="3">
        <v>60585</v>
      </c>
      <c r="AE55" s="34">
        <v>600</v>
      </c>
      <c r="AF55">
        <v>1.2E-2</v>
      </c>
      <c r="AG55" s="19">
        <v>40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2:49" x14ac:dyDescent="0.25">
      <c r="B56">
        <v>10920</v>
      </c>
      <c r="I56">
        <v>3696</v>
      </c>
      <c r="AD56" s="3">
        <v>14994</v>
      </c>
      <c r="AE56" s="34">
        <v>17600</v>
      </c>
      <c r="AF56">
        <v>0.57899999999999996</v>
      </c>
      <c r="AG56" s="19">
        <v>80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2:49" x14ac:dyDescent="0.25">
      <c r="B57">
        <v>20774</v>
      </c>
      <c r="I57">
        <v>12300</v>
      </c>
      <c r="AD57" s="3">
        <v>14959</v>
      </c>
      <c r="AE57" s="34">
        <v>31140</v>
      </c>
      <c r="AF57">
        <v>0.96099999999999997</v>
      </c>
      <c r="AG57" s="19">
        <v>60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2:49" x14ac:dyDescent="0.25">
      <c r="B58">
        <v>10060</v>
      </c>
      <c r="I58">
        <v>5471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2:49" x14ac:dyDescent="0.25">
      <c r="I59">
        <v>5600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2:49" x14ac:dyDescent="0.25">
      <c r="B60">
        <v>11705</v>
      </c>
      <c r="I60">
        <v>6878</v>
      </c>
    </row>
    <row r="61" spans="2:49" x14ac:dyDescent="0.25">
      <c r="B61">
        <v>10982</v>
      </c>
      <c r="I61">
        <v>9644</v>
      </c>
    </row>
    <row r="62" spans="2:49" x14ac:dyDescent="0.25">
      <c r="B62">
        <v>888</v>
      </c>
      <c r="I62">
        <v>7614</v>
      </c>
    </row>
    <row r="63" spans="2:49" x14ac:dyDescent="0.25">
      <c r="B63">
        <v>10000</v>
      </c>
      <c r="I63">
        <v>8368</v>
      </c>
    </row>
    <row r="64" spans="2:49" x14ac:dyDescent="0.25">
      <c r="B64">
        <v>8004</v>
      </c>
      <c r="I64">
        <v>5376</v>
      </c>
    </row>
    <row r="65" spans="2:9" x14ac:dyDescent="0.25">
      <c r="B65">
        <v>16440</v>
      </c>
      <c r="I65">
        <v>5590</v>
      </c>
    </row>
    <row r="66" spans="2:9" x14ac:dyDescent="0.25">
      <c r="B66">
        <v>1885</v>
      </c>
      <c r="I66">
        <v>6048</v>
      </c>
    </row>
    <row r="67" spans="2:9" x14ac:dyDescent="0.25">
      <c r="B67">
        <v>7947</v>
      </c>
      <c r="I67">
        <v>3324</v>
      </c>
    </row>
    <row r="68" spans="2:9" x14ac:dyDescent="0.25">
      <c r="B68">
        <v>5640</v>
      </c>
      <c r="I68">
        <v>9560</v>
      </c>
    </row>
    <row r="69" spans="2:9" x14ac:dyDescent="0.25">
      <c r="B69">
        <v>12720</v>
      </c>
      <c r="I69">
        <v>6864</v>
      </c>
    </row>
    <row r="70" spans="2:9" x14ac:dyDescent="0.25">
      <c r="B70">
        <v>8460</v>
      </c>
      <c r="I70">
        <v>9435</v>
      </c>
    </row>
    <row r="71" spans="2:9" x14ac:dyDescent="0.25">
      <c r="B71">
        <v>6206</v>
      </c>
      <c r="I71">
        <v>10939</v>
      </c>
    </row>
    <row r="72" spans="2:9" x14ac:dyDescent="0.25">
      <c r="B72">
        <v>33760</v>
      </c>
      <c r="I72">
        <v>5800</v>
      </c>
    </row>
    <row r="73" spans="2:9" x14ac:dyDescent="0.25">
      <c r="B73">
        <v>7282</v>
      </c>
      <c r="I73">
        <v>7500</v>
      </c>
    </row>
    <row r="74" spans="2:9" x14ac:dyDescent="0.25">
      <c r="B74">
        <v>12581</v>
      </c>
      <c r="I74">
        <v>15520</v>
      </c>
    </row>
    <row r="75" spans="2:9" x14ac:dyDescent="0.25">
      <c r="B75">
        <v>11495</v>
      </c>
      <c r="I75">
        <v>5210</v>
      </c>
    </row>
    <row r="76" spans="2:9" x14ac:dyDescent="0.25">
      <c r="B76">
        <v>13289</v>
      </c>
      <c r="I76">
        <v>5673</v>
      </c>
    </row>
    <row r="77" spans="2:9" x14ac:dyDescent="0.25">
      <c r="B77">
        <v>11280</v>
      </c>
      <c r="I77">
        <v>3965</v>
      </c>
    </row>
    <row r="78" spans="2:9" x14ac:dyDescent="0.25">
      <c r="B78">
        <v>51</v>
      </c>
      <c r="I78">
        <v>9416</v>
      </c>
    </row>
    <row r="79" spans="2:9" x14ac:dyDescent="0.25">
      <c r="B79">
        <v>8407</v>
      </c>
      <c r="I79">
        <v>4544</v>
      </c>
    </row>
    <row r="80" spans="2:9" x14ac:dyDescent="0.25">
      <c r="B80">
        <v>6189</v>
      </c>
      <c r="I80">
        <v>3463</v>
      </c>
    </row>
    <row r="81" spans="2:9" x14ac:dyDescent="0.25">
      <c r="B81">
        <v>13320</v>
      </c>
      <c r="I81">
        <v>6051</v>
      </c>
    </row>
    <row r="82" spans="2:9" x14ac:dyDescent="0.25">
      <c r="B82">
        <v>9660</v>
      </c>
      <c r="I82">
        <v>9240</v>
      </c>
    </row>
    <row r="83" spans="2:9" x14ac:dyDescent="0.25">
      <c r="B83">
        <v>9253</v>
      </c>
      <c r="I83">
        <v>4140</v>
      </c>
    </row>
    <row r="84" spans="2:9" x14ac:dyDescent="0.25">
      <c r="B84">
        <v>15920</v>
      </c>
      <c r="I84">
        <v>2635</v>
      </c>
    </row>
    <row r="85" spans="2:9" x14ac:dyDescent="0.25">
      <c r="B85">
        <v>15838</v>
      </c>
      <c r="I85">
        <v>10640</v>
      </c>
    </row>
    <row r="86" spans="2:9" x14ac:dyDescent="0.25">
      <c r="B86">
        <v>14158</v>
      </c>
      <c r="I86">
        <v>7926</v>
      </c>
    </row>
    <row r="87" spans="2:9" x14ac:dyDescent="0.25">
      <c r="B87">
        <v>8982</v>
      </c>
      <c r="I87">
        <v>16980</v>
      </c>
    </row>
    <row r="88" spans="2:9" x14ac:dyDescent="0.25">
      <c r="B88">
        <v>14140</v>
      </c>
      <c r="I88">
        <v>21520</v>
      </c>
    </row>
    <row r="89" spans="2:9" x14ac:dyDescent="0.25">
      <c r="B89">
        <v>7371</v>
      </c>
      <c r="I89">
        <v>9548</v>
      </c>
    </row>
    <row r="90" spans="2:9" x14ac:dyDescent="0.25">
      <c r="B90">
        <v>968</v>
      </c>
      <c r="I90">
        <v>9780</v>
      </c>
    </row>
    <row r="91" spans="2:9" x14ac:dyDescent="0.25">
      <c r="B91">
        <v>5976</v>
      </c>
      <c r="I91">
        <v>10259</v>
      </c>
    </row>
    <row r="92" spans="2:9" x14ac:dyDescent="0.25">
      <c r="B92">
        <v>2842</v>
      </c>
      <c r="I92">
        <v>5555</v>
      </c>
    </row>
    <row r="93" spans="2:9" x14ac:dyDescent="0.25">
      <c r="B93">
        <v>7351</v>
      </c>
      <c r="I93">
        <v>4225</v>
      </c>
    </row>
    <row r="94" spans="2:9" x14ac:dyDescent="0.25">
      <c r="B94">
        <v>13172</v>
      </c>
      <c r="I94">
        <v>2572</v>
      </c>
    </row>
    <row r="95" spans="2:9" x14ac:dyDescent="0.25">
      <c r="B95">
        <v>18160</v>
      </c>
      <c r="I95">
        <v>7860</v>
      </c>
    </row>
    <row r="96" spans="2:9" x14ac:dyDescent="0.25">
      <c r="B96">
        <v>5048</v>
      </c>
      <c r="I96">
        <v>6940</v>
      </c>
    </row>
    <row r="97" spans="2:9" x14ac:dyDescent="0.25">
      <c r="B97">
        <v>5697</v>
      </c>
      <c r="I97">
        <v>5955</v>
      </c>
    </row>
    <row r="98" spans="2:9" x14ac:dyDescent="0.25">
      <c r="B98">
        <v>2031</v>
      </c>
      <c r="I98">
        <v>6601</v>
      </c>
    </row>
    <row r="99" spans="2:9" x14ac:dyDescent="0.25">
      <c r="B99">
        <v>22240</v>
      </c>
      <c r="I99">
        <v>5888</v>
      </c>
    </row>
    <row r="100" spans="2:9" x14ac:dyDescent="0.25">
      <c r="B100">
        <v>3737</v>
      </c>
      <c r="I100">
        <v>7834</v>
      </c>
    </row>
    <row r="101" spans="2:9" x14ac:dyDescent="0.25">
      <c r="B101">
        <v>16320</v>
      </c>
      <c r="I101">
        <v>17280</v>
      </c>
    </row>
    <row r="102" spans="2:9" x14ac:dyDescent="0.25">
      <c r="B102">
        <v>7886</v>
      </c>
      <c r="I102">
        <v>5476</v>
      </c>
    </row>
    <row r="103" spans="2:9" x14ac:dyDescent="0.25">
      <c r="B103">
        <v>23760</v>
      </c>
      <c r="I103">
        <v>4821</v>
      </c>
    </row>
    <row r="104" spans="2:9" x14ac:dyDescent="0.25">
      <c r="B104">
        <v>24120</v>
      </c>
      <c r="I104">
        <v>24640</v>
      </c>
    </row>
    <row r="105" spans="2:9" x14ac:dyDescent="0.25">
      <c r="B105">
        <v>41940</v>
      </c>
      <c r="I105">
        <v>6145</v>
      </c>
    </row>
    <row r="106" spans="2:9" x14ac:dyDescent="0.25">
      <c r="B106">
        <v>10045</v>
      </c>
      <c r="I106">
        <v>6905</v>
      </c>
    </row>
    <row r="107" spans="2:9" x14ac:dyDescent="0.25">
      <c r="B107">
        <v>13440</v>
      </c>
      <c r="I107">
        <v>7666</v>
      </c>
    </row>
    <row r="108" spans="2:9" x14ac:dyDescent="0.25">
      <c r="B108">
        <v>16497</v>
      </c>
      <c r="I108">
        <v>21840</v>
      </c>
    </row>
    <row r="109" spans="2:9" x14ac:dyDescent="0.25">
      <c r="B109">
        <v>15750</v>
      </c>
      <c r="I109">
        <v>6218</v>
      </c>
    </row>
    <row r="110" spans="2:9" x14ac:dyDescent="0.25">
      <c r="B110">
        <v>3420</v>
      </c>
      <c r="I110">
        <v>6130</v>
      </c>
    </row>
    <row r="111" spans="2:9" x14ac:dyDescent="0.25">
      <c r="B111">
        <v>1679</v>
      </c>
      <c r="I111">
        <v>11120</v>
      </c>
    </row>
    <row r="112" spans="2:9" x14ac:dyDescent="0.25">
      <c r="B112">
        <v>2880</v>
      </c>
      <c r="I112">
        <v>7595</v>
      </c>
    </row>
    <row r="113" spans="2:9" x14ac:dyDescent="0.25">
      <c r="B113">
        <v>0</v>
      </c>
      <c r="I113">
        <v>4158</v>
      </c>
    </row>
    <row r="114" spans="2:9" x14ac:dyDescent="0.25">
      <c r="B114">
        <v>85</v>
      </c>
      <c r="I114">
        <v>11440</v>
      </c>
    </row>
    <row r="115" spans="2:9" x14ac:dyDescent="0.25">
      <c r="B115">
        <v>5280</v>
      </c>
      <c r="I115">
        <v>9916</v>
      </c>
    </row>
    <row r="116" spans="2:9" x14ac:dyDescent="0.25">
      <c r="B116">
        <v>6183</v>
      </c>
      <c r="I116">
        <v>6303</v>
      </c>
    </row>
    <row r="117" spans="2:9" x14ac:dyDescent="0.25">
      <c r="B117">
        <v>3903</v>
      </c>
      <c r="I117">
        <v>6103</v>
      </c>
    </row>
    <row r="118" spans="2:9" x14ac:dyDescent="0.25">
      <c r="B118">
        <v>3378</v>
      </c>
      <c r="I118">
        <v>5569</v>
      </c>
    </row>
    <row r="119" spans="2:9" x14ac:dyDescent="0.25">
      <c r="B119">
        <v>8676</v>
      </c>
      <c r="I119">
        <v>9901</v>
      </c>
    </row>
    <row r="120" spans="2:9" x14ac:dyDescent="0.25">
      <c r="B120">
        <v>2982</v>
      </c>
      <c r="I120">
        <v>16680</v>
      </c>
    </row>
    <row r="121" spans="2:9" x14ac:dyDescent="0.25">
      <c r="B121">
        <v>5599</v>
      </c>
      <c r="I121">
        <v>7683</v>
      </c>
    </row>
    <row r="122" spans="2:9" x14ac:dyDescent="0.25">
      <c r="B122">
        <v>11983</v>
      </c>
      <c r="I122">
        <v>11879</v>
      </c>
    </row>
    <row r="123" spans="2:9" x14ac:dyDescent="0.25">
      <c r="B123">
        <v>20560</v>
      </c>
      <c r="I123">
        <v>2902</v>
      </c>
    </row>
    <row r="124" spans="2:9" x14ac:dyDescent="0.25">
      <c r="B124">
        <v>5100</v>
      </c>
      <c r="I124">
        <v>2712</v>
      </c>
    </row>
    <row r="125" spans="2:9" x14ac:dyDescent="0.25">
      <c r="B125">
        <v>7478</v>
      </c>
      <c r="I125">
        <v>4101</v>
      </c>
    </row>
    <row r="126" spans="2:9" x14ac:dyDescent="0.25">
      <c r="B126">
        <v>17846</v>
      </c>
      <c r="I126">
        <v>3235</v>
      </c>
    </row>
    <row r="127" spans="2:9" x14ac:dyDescent="0.25">
      <c r="B127">
        <v>6300</v>
      </c>
      <c r="I127">
        <v>5953</v>
      </c>
    </row>
    <row r="128" spans="2:9" x14ac:dyDescent="0.25">
      <c r="B128">
        <v>12118</v>
      </c>
      <c r="I128">
        <v>7809</v>
      </c>
    </row>
    <row r="129" spans="2:9" x14ac:dyDescent="0.25">
      <c r="B129">
        <v>5040</v>
      </c>
      <c r="I129">
        <v>6038</v>
      </c>
    </row>
    <row r="130" spans="2:9" x14ac:dyDescent="0.25">
      <c r="B130">
        <v>26</v>
      </c>
      <c r="I130">
        <v>9040</v>
      </c>
    </row>
    <row r="131" spans="2:9" x14ac:dyDescent="0.25">
      <c r="B131">
        <v>9960</v>
      </c>
      <c r="I131">
        <v>5280</v>
      </c>
    </row>
    <row r="132" spans="2:9" x14ac:dyDescent="0.25">
      <c r="B132">
        <v>15600</v>
      </c>
      <c r="I132">
        <v>9288</v>
      </c>
    </row>
    <row r="133" spans="2:9" x14ac:dyDescent="0.25">
      <c r="B133">
        <v>18432</v>
      </c>
      <c r="I133">
        <v>18840</v>
      </c>
    </row>
    <row r="134" spans="2:9" x14ac:dyDescent="0.25">
      <c r="B134">
        <v>17640</v>
      </c>
      <c r="I134">
        <v>28260</v>
      </c>
    </row>
    <row r="135" spans="2:9" x14ac:dyDescent="0.25">
      <c r="B135">
        <v>6839</v>
      </c>
      <c r="I135">
        <v>12420</v>
      </c>
    </row>
    <row r="136" spans="2:9" x14ac:dyDescent="0.25">
      <c r="B136">
        <v>21040</v>
      </c>
      <c r="I136">
        <v>8480</v>
      </c>
    </row>
    <row r="137" spans="2:9" x14ac:dyDescent="0.25">
      <c r="B137">
        <v>3611</v>
      </c>
      <c r="I137">
        <v>7200</v>
      </c>
    </row>
    <row r="138" spans="2:9" x14ac:dyDescent="0.25">
      <c r="B138">
        <v>7466</v>
      </c>
      <c r="I138">
        <v>9540</v>
      </c>
    </row>
    <row r="139" spans="2:9" x14ac:dyDescent="0.25">
      <c r="B139">
        <v>10178</v>
      </c>
      <c r="I139">
        <v>5234</v>
      </c>
    </row>
    <row r="140" spans="2:9" x14ac:dyDescent="0.25">
      <c r="B140">
        <v>6714</v>
      </c>
      <c r="I140">
        <v>16080</v>
      </c>
    </row>
    <row r="141" spans="2:9" x14ac:dyDescent="0.25">
      <c r="B141">
        <v>8200</v>
      </c>
      <c r="I141">
        <v>12480</v>
      </c>
    </row>
    <row r="142" spans="2:9" x14ac:dyDescent="0.25">
      <c r="B142">
        <v>1233</v>
      </c>
      <c r="I142">
        <v>11760</v>
      </c>
    </row>
    <row r="143" spans="2:9" x14ac:dyDescent="0.25">
      <c r="B143">
        <v>12462</v>
      </c>
      <c r="I143">
        <v>5912</v>
      </c>
    </row>
    <row r="144" spans="2:9" x14ac:dyDescent="0.25">
      <c r="B144">
        <v>12717</v>
      </c>
      <c r="I144">
        <v>10980</v>
      </c>
    </row>
    <row r="145" spans="2:9" x14ac:dyDescent="0.25">
      <c r="B145">
        <v>5200</v>
      </c>
      <c r="I145">
        <v>32720</v>
      </c>
    </row>
    <row r="146" spans="2:9" x14ac:dyDescent="0.25">
      <c r="B146">
        <v>16020</v>
      </c>
      <c r="I146">
        <v>36300</v>
      </c>
    </row>
    <row r="147" spans="2:9" x14ac:dyDescent="0.25">
      <c r="B147">
        <v>17944</v>
      </c>
      <c r="I147">
        <v>1261</v>
      </c>
    </row>
    <row r="148" spans="2:9" x14ac:dyDescent="0.25">
      <c r="B148">
        <v>6675</v>
      </c>
      <c r="I148">
        <v>3840</v>
      </c>
    </row>
    <row r="149" spans="2:9" x14ac:dyDescent="0.25">
      <c r="B149">
        <v>11520</v>
      </c>
      <c r="I149">
        <v>3350</v>
      </c>
    </row>
    <row r="150" spans="2:9" x14ac:dyDescent="0.25">
      <c r="B150">
        <v>5931</v>
      </c>
    </row>
    <row r="151" spans="2:9" x14ac:dyDescent="0.25">
      <c r="B151">
        <v>7661</v>
      </c>
      <c r="I151">
        <v>5064</v>
      </c>
    </row>
    <row r="152" spans="2:9" x14ac:dyDescent="0.25">
      <c r="B152">
        <v>6205</v>
      </c>
    </row>
    <row r="153" spans="2:9" x14ac:dyDescent="0.25">
      <c r="B153">
        <v>16380</v>
      </c>
    </row>
    <row r="154" spans="2:9" x14ac:dyDescent="0.25">
      <c r="B154">
        <v>7191</v>
      </c>
    </row>
    <row r="155" spans="2:9" x14ac:dyDescent="0.25">
      <c r="B155">
        <v>8120</v>
      </c>
    </row>
    <row r="156" spans="2:9" x14ac:dyDescent="0.25">
      <c r="B156">
        <v>5429</v>
      </c>
    </row>
    <row r="157" spans="2:9" x14ac:dyDescent="0.25">
      <c r="B157">
        <v>4328</v>
      </c>
    </row>
    <row r="158" spans="2:9" x14ac:dyDescent="0.25">
      <c r="B158">
        <v>11612</v>
      </c>
    </row>
    <row r="159" spans="2:9" x14ac:dyDescent="0.25">
      <c r="B159">
        <v>10975</v>
      </c>
    </row>
    <row r="160" spans="2:9" x14ac:dyDescent="0.25">
      <c r="B160">
        <v>17680</v>
      </c>
    </row>
    <row r="161" spans="2:2" x14ac:dyDescent="0.25">
      <c r="B161">
        <v>16980</v>
      </c>
    </row>
    <row r="162" spans="2:2" x14ac:dyDescent="0.25">
      <c r="B162">
        <v>24320</v>
      </c>
    </row>
    <row r="163" spans="2:2" x14ac:dyDescent="0.25">
      <c r="B163">
        <v>4148</v>
      </c>
    </row>
    <row r="164" spans="2:2" x14ac:dyDescent="0.25">
      <c r="B164">
        <v>31360</v>
      </c>
    </row>
    <row r="165" spans="2:2" x14ac:dyDescent="0.25">
      <c r="B165">
        <v>1679</v>
      </c>
    </row>
    <row r="166" spans="2:2" x14ac:dyDescent="0.25">
      <c r="B166">
        <v>18029</v>
      </c>
    </row>
    <row r="167" spans="2:2" x14ac:dyDescent="0.25">
      <c r="B167">
        <v>15180</v>
      </c>
    </row>
    <row r="168" spans="2:2" x14ac:dyDescent="0.25">
      <c r="B168">
        <v>11802</v>
      </c>
    </row>
    <row r="169" spans="2:2" x14ac:dyDescent="0.25">
      <c r="B169">
        <v>7400</v>
      </c>
    </row>
    <row r="170" spans="2:2" x14ac:dyDescent="0.25">
      <c r="B170">
        <v>6364</v>
      </c>
    </row>
    <row r="171" spans="2:2" x14ac:dyDescent="0.25">
      <c r="B171">
        <v>3468</v>
      </c>
    </row>
    <row r="172" spans="2:2" x14ac:dyDescent="0.25">
      <c r="B172">
        <v>2326</v>
      </c>
    </row>
    <row r="173" spans="2:2" x14ac:dyDescent="0.25">
      <c r="B173">
        <v>7164</v>
      </c>
    </row>
    <row r="174" spans="2:2" x14ac:dyDescent="0.25">
      <c r="B174">
        <v>4402</v>
      </c>
    </row>
    <row r="175" spans="2:2" x14ac:dyDescent="0.25">
      <c r="B175">
        <v>5531</v>
      </c>
    </row>
    <row r="176" spans="2:2" x14ac:dyDescent="0.25">
      <c r="B176">
        <v>14756</v>
      </c>
    </row>
    <row r="177" spans="2:2" x14ac:dyDescent="0.25">
      <c r="B177">
        <v>5936</v>
      </c>
    </row>
    <row r="178" spans="2:2" x14ac:dyDescent="0.25">
      <c r="B178">
        <v>15812</v>
      </c>
    </row>
    <row r="179" spans="2:2" x14ac:dyDescent="0.25">
      <c r="B179">
        <v>25860</v>
      </c>
    </row>
    <row r="180" spans="2:2" x14ac:dyDescent="0.25">
      <c r="B180">
        <v>4200</v>
      </c>
    </row>
    <row r="181" spans="2:2" x14ac:dyDescent="0.25">
      <c r="B181">
        <v>21060</v>
      </c>
    </row>
    <row r="182" spans="2:2" x14ac:dyDescent="0.25">
      <c r="B182">
        <v>3381</v>
      </c>
    </row>
    <row r="183" spans="2:2" x14ac:dyDescent="0.25">
      <c r="B183">
        <v>0</v>
      </c>
    </row>
    <row r="184" spans="2:2" x14ac:dyDescent="0.25">
      <c r="B184">
        <v>4692</v>
      </c>
    </row>
    <row r="185" spans="2:2" x14ac:dyDescent="0.25">
      <c r="B185">
        <v>6628</v>
      </c>
    </row>
    <row r="186" spans="2:2" x14ac:dyDescent="0.25">
      <c r="B186">
        <v>649</v>
      </c>
    </row>
    <row r="187" spans="2:2" x14ac:dyDescent="0.25">
      <c r="B187">
        <v>15040</v>
      </c>
    </row>
    <row r="188" spans="2:2" x14ac:dyDescent="0.25">
      <c r="B188">
        <v>6786</v>
      </c>
    </row>
    <row r="189" spans="2:2" x14ac:dyDescent="0.25">
      <c r="B189">
        <v>10382</v>
      </c>
    </row>
    <row r="190" spans="2:2" x14ac:dyDescent="0.25">
      <c r="B190">
        <v>8010</v>
      </c>
    </row>
    <row r="191" spans="2:2" x14ac:dyDescent="0.25">
      <c r="B191">
        <v>2612</v>
      </c>
    </row>
    <row r="192" spans="2:2" x14ac:dyDescent="0.25">
      <c r="B192">
        <v>34000</v>
      </c>
    </row>
    <row r="193" spans="2:2" x14ac:dyDescent="0.25">
      <c r="B193">
        <v>12600</v>
      </c>
    </row>
    <row r="194" spans="2:2" x14ac:dyDescent="0.25">
      <c r="B194">
        <v>3812</v>
      </c>
    </row>
    <row r="195" spans="2:2" x14ac:dyDescent="0.25">
      <c r="B195">
        <v>6635</v>
      </c>
    </row>
    <row r="196" spans="2:2" x14ac:dyDescent="0.25">
      <c r="B196">
        <v>25863</v>
      </c>
    </row>
    <row r="197" spans="2:2" x14ac:dyDescent="0.25">
      <c r="B197">
        <v>14448</v>
      </c>
    </row>
    <row r="198" spans="2:2" x14ac:dyDescent="0.25">
      <c r="B198">
        <v>600</v>
      </c>
    </row>
    <row r="199" spans="2:2" x14ac:dyDescent="0.25">
      <c r="B199">
        <v>7354</v>
      </c>
    </row>
    <row r="200" spans="2:2" x14ac:dyDescent="0.25">
      <c r="B200">
        <v>19032</v>
      </c>
    </row>
    <row r="201" spans="2:2" x14ac:dyDescent="0.25">
      <c r="B201">
        <v>40560</v>
      </c>
    </row>
    <row r="202" spans="2:2" x14ac:dyDescent="0.25">
      <c r="B202">
        <v>4196</v>
      </c>
    </row>
    <row r="203" spans="2:2" x14ac:dyDescent="0.25">
      <c r="B203">
        <v>2880</v>
      </c>
    </row>
    <row r="204" spans="2:2" x14ac:dyDescent="0.25">
      <c r="B204">
        <v>4495</v>
      </c>
    </row>
    <row r="205" spans="2:2" x14ac:dyDescent="0.25">
      <c r="B205">
        <v>2765</v>
      </c>
    </row>
    <row r="206" spans="2:2" x14ac:dyDescent="0.25">
      <c r="B206">
        <v>240</v>
      </c>
    </row>
    <row r="207" spans="2:2" x14ac:dyDescent="0.25">
      <c r="B207">
        <v>15180</v>
      </c>
    </row>
    <row r="208" spans="2:2" x14ac:dyDescent="0.25">
      <c r="B208">
        <v>9040</v>
      </c>
    </row>
    <row r="209" spans="2:2" x14ac:dyDescent="0.25">
      <c r="B209">
        <v>7704</v>
      </c>
    </row>
    <row r="210" spans="2:2" x14ac:dyDescent="0.25">
      <c r="B210">
        <v>38700</v>
      </c>
    </row>
    <row r="211" spans="2:2" x14ac:dyDescent="0.25">
      <c r="B211">
        <v>16524</v>
      </c>
    </row>
    <row r="212" spans="2:2" x14ac:dyDescent="0.25">
      <c r="B212">
        <v>11077</v>
      </c>
    </row>
    <row r="213" spans="2:2" x14ac:dyDescent="0.25">
      <c r="B213">
        <v>18879</v>
      </c>
    </row>
    <row r="214" spans="2:2" x14ac:dyDescent="0.25">
      <c r="B214">
        <v>8143</v>
      </c>
    </row>
    <row r="215" spans="2:2" x14ac:dyDescent="0.25">
      <c r="B215">
        <v>6581</v>
      </c>
    </row>
    <row r="216" spans="2:2" x14ac:dyDescent="0.25">
      <c r="B216">
        <v>5401</v>
      </c>
    </row>
    <row r="217" spans="2:2" x14ac:dyDescent="0.25">
      <c r="B217">
        <v>6705</v>
      </c>
    </row>
    <row r="218" spans="2:2" x14ac:dyDescent="0.25">
      <c r="B218">
        <v>14324</v>
      </c>
    </row>
    <row r="219" spans="2:2" x14ac:dyDescent="0.25">
      <c r="B219">
        <v>7328</v>
      </c>
    </row>
    <row r="220" spans="2:2" x14ac:dyDescent="0.25">
      <c r="B220">
        <v>16627</v>
      </c>
    </row>
    <row r="221" spans="2:2" x14ac:dyDescent="0.25">
      <c r="B221">
        <v>18215</v>
      </c>
    </row>
    <row r="222" spans="2:2" x14ac:dyDescent="0.25">
      <c r="B222">
        <v>6922</v>
      </c>
    </row>
    <row r="223" spans="2:2" x14ac:dyDescent="0.25">
      <c r="B223">
        <v>6333</v>
      </c>
    </row>
    <row r="224" spans="2:2" x14ac:dyDescent="0.25">
      <c r="B224">
        <v>146</v>
      </c>
    </row>
    <row r="225" spans="2:2" x14ac:dyDescent="0.25">
      <c r="B225">
        <v>34640</v>
      </c>
    </row>
    <row r="226" spans="2:2" x14ac:dyDescent="0.25">
      <c r="B226">
        <v>12080</v>
      </c>
    </row>
    <row r="227" spans="2:2" x14ac:dyDescent="0.25">
      <c r="B227">
        <v>10400</v>
      </c>
    </row>
    <row r="228" spans="2:2" x14ac:dyDescent="0.25">
      <c r="B228">
        <v>1193</v>
      </c>
    </row>
    <row r="229" spans="2:2" x14ac:dyDescent="0.25">
      <c r="B229">
        <v>134</v>
      </c>
    </row>
    <row r="230" spans="2:2" x14ac:dyDescent="0.25">
      <c r="B230">
        <v>20696</v>
      </c>
    </row>
    <row r="231" spans="2:2" x14ac:dyDescent="0.25">
      <c r="B231">
        <v>11517</v>
      </c>
    </row>
    <row r="232" spans="2:2" x14ac:dyDescent="0.25">
      <c r="B232">
        <v>3540</v>
      </c>
    </row>
    <row r="233" spans="2:2" x14ac:dyDescent="0.25">
      <c r="B233">
        <v>6189</v>
      </c>
    </row>
    <row r="234" spans="2:2" x14ac:dyDescent="0.25">
      <c r="B234">
        <v>3839</v>
      </c>
    </row>
    <row r="235" spans="2:2" x14ac:dyDescent="0.25">
      <c r="B235">
        <v>13980</v>
      </c>
    </row>
    <row r="236" spans="2:2" x14ac:dyDescent="0.25">
      <c r="B236">
        <v>7977</v>
      </c>
    </row>
    <row r="237" spans="2:2" x14ac:dyDescent="0.25">
      <c r="B237">
        <v>16411</v>
      </c>
    </row>
    <row r="238" spans="2:2" x14ac:dyDescent="0.25">
      <c r="B238">
        <v>9557</v>
      </c>
    </row>
    <row r="239" spans="2:2" x14ac:dyDescent="0.25">
      <c r="B239">
        <v>326</v>
      </c>
    </row>
    <row r="240" spans="2:2" x14ac:dyDescent="0.25">
      <c r="B240">
        <v>4517</v>
      </c>
    </row>
    <row r="241" spans="2:2" x14ac:dyDescent="0.25">
      <c r="B241">
        <v>8657</v>
      </c>
    </row>
    <row r="242" spans="2:2" x14ac:dyDescent="0.25">
      <c r="B242">
        <v>21440</v>
      </c>
    </row>
    <row r="243" spans="2:2" x14ac:dyDescent="0.25">
      <c r="B243">
        <v>6505</v>
      </c>
    </row>
    <row r="244" spans="2:2" x14ac:dyDescent="0.25">
      <c r="B244">
        <v>4800</v>
      </c>
    </row>
    <row r="245" spans="2:2" x14ac:dyDescent="0.25">
      <c r="B245">
        <v>44800</v>
      </c>
    </row>
    <row r="246" spans="2:2" x14ac:dyDescent="0.25">
      <c r="B246">
        <v>4925</v>
      </c>
    </row>
    <row r="247" spans="2:2" x14ac:dyDescent="0.25">
      <c r="B247">
        <v>22384</v>
      </c>
    </row>
    <row r="248" spans="2:2" x14ac:dyDescent="0.25">
      <c r="B248">
        <v>9220</v>
      </c>
    </row>
    <row r="249" spans="2:2" x14ac:dyDescent="0.25">
      <c r="B249">
        <v>6168</v>
      </c>
    </row>
    <row r="250" spans="2:2" x14ac:dyDescent="0.25">
      <c r="B250">
        <v>18640</v>
      </c>
    </row>
    <row r="251" spans="2:2" x14ac:dyDescent="0.25">
      <c r="B251">
        <v>4640</v>
      </c>
    </row>
    <row r="252" spans="2:2" x14ac:dyDescent="0.25">
      <c r="B252">
        <v>5068</v>
      </c>
    </row>
    <row r="253" spans="2:2" x14ac:dyDescent="0.25">
      <c r="B253">
        <v>0</v>
      </c>
    </row>
    <row r="254" spans="2:2" x14ac:dyDescent="0.25">
      <c r="B254">
        <v>8080</v>
      </c>
    </row>
    <row r="255" spans="2:2" x14ac:dyDescent="0.25">
      <c r="B255">
        <v>10344</v>
      </c>
    </row>
    <row r="256" spans="2:2" x14ac:dyDescent="0.25">
      <c r="B256">
        <v>10080</v>
      </c>
    </row>
    <row r="257" spans="2:2" x14ac:dyDescent="0.25">
      <c r="B257">
        <v>12379</v>
      </c>
    </row>
    <row r="258" spans="2:2" x14ac:dyDescent="0.25">
      <c r="B258">
        <v>4560</v>
      </c>
    </row>
    <row r="259" spans="2:2" x14ac:dyDescent="0.25">
      <c r="B259">
        <v>9109</v>
      </c>
    </row>
    <row r="260" spans="2:2" x14ac:dyDescent="0.25">
      <c r="B260">
        <v>5229</v>
      </c>
    </row>
    <row r="261" spans="2:2" x14ac:dyDescent="0.25">
      <c r="B261">
        <v>3284</v>
      </c>
    </row>
    <row r="262" spans="2:2" x14ac:dyDescent="0.25">
      <c r="B262">
        <v>240</v>
      </c>
    </row>
    <row r="263" spans="2:2" x14ac:dyDescent="0.25">
      <c r="B263">
        <v>3720</v>
      </c>
    </row>
    <row r="264" spans="2:2" x14ac:dyDescent="0.25">
      <c r="B264">
        <v>1260</v>
      </c>
    </row>
    <row r="265" spans="2:2" x14ac:dyDescent="0.25">
      <c r="B265">
        <v>9300</v>
      </c>
    </row>
    <row r="266" spans="2:2" x14ac:dyDescent="0.25">
      <c r="B266">
        <v>28260</v>
      </c>
    </row>
    <row r="267" spans="2:2" x14ac:dyDescent="0.25">
      <c r="B267">
        <v>7404</v>
      </c>
    </row>
    <row r="268" spans="2:2" x14ac:dyDescent="0.25">
      <c r="B268">
        <v>6394</v>
      </c>
    </row>
    <row r="269" spans="2:2" x14ac:dyDescent="0.25">
      <c r="B269">
        <v>12114</v>
      </c>
    </row>
    <row r="270" spans="2:2" x14ac:dyDescent="0.25">
      <c r="B270">
        <v>21280</v>
      </c>
    </row>
    <row r="271" spans="2:2" x14ac:dyDescent="0.25">
      <c r="B271">
        <v>5220</v>
      </c>
    </row>
    <row r="272" spans="2:2" x14ac:dyDescent="0.25">
      <c r="B272">
        <v>10760</v>
      </c>
    </row>
    <row r="273" spans="2:2" x14ac:dyDescent="0.25">
      <c r="B273">
        <v>9840</v>
      </c>
    </row>
    <row r="274" spans="2:2" x14ac:dyDescent="0.25">
      <c r="B274">
        <v>6108</v>
      </c>
    </row>
    <row r="275" spans="2:2" x14ac:dyDescent="0.25">
      <c r="B275">
        <v>7462</v>
      </c>
    </row>
    <row r="276" spans="2:2" x14ac:dyDescent="0.25">
      <c r="B276">
        <v>12160</v>
      </c>
    </row>
    <row r="277" spans="2:2" x14ac:dyDescent="0.25">
      <c r="B277">
        <v>7634</v>
      </c>
    </row>
    <row r="278" spans="2:2" x14ac:dyDescent="0.25">
      <c r="B278">
        <v>5282</v>
      </c>
    </row>
    <row r="279" spans="2:2" x14ac:dyDescent="0.25">
      <c r="B279">
        <v>20640</v>
      </c>
    </row>
    <row r="280" spans="2:2" x14ac:dyDescent="0.25">
      <c r="B280">
        <v>11467</v>
      </c>
    </row>
    <row r="281" spans="2:2" x14ac:dyDescent="0.25">
      <c r="B281">
        <v>4634</v>
      </c>
    </row>
    <row r="282" spans="2:2" x14ac:dyDescent="0.25">
      <c r="B282">
        <v>21000</v>
      </c>
    </row>
    <row r="283" spans="2:2" x14ac:dyDescent="0.25">
      <c r="B283">
        <v>16580</v>
      </c>
    </row>
    <row r="284" spans="2:2" x14ac:dyDescent="0.25">
      <c r="B284">
        <v>12648</v>
      </c>
    </row>
    <row r="285" spans="2:2" x14ac:dyDescent="0.25">
      <c r="B285">
        <v>0</v>
      </c>
    </row>
    <row r="286" spans="2:2" x14ac:dyDescent="0.25">
      <c r="B286">
        <v>22080</v>
      </c>
    </row>
    <row r="287" spans="2:2" x14ac:dyDescent="0.25">
      <c r="B287">
        <v>9342</v>
      </c>
    </row>
    <row r="288" spans="2:2" x14ac:dyDescent="0.25">
      <c r="B288">
        <v>5193</v>
      </c>
    </row>
    <row r="289" spans="2:2" x14ac:dyDescent="0.25">
      <c r="B289">
        <v>4880</v>
      </c>
    </row>
    <row r="290" spans="2:2" x14ac:dyDescent="0.25">
      <c r="B290">
        <v>41160</v>
      </c>
    </row>
    <row r="291" spans="2:2" x14ac:dyDescent="0.25">
      <c r="B291">
        <v>5904</v>
      </c>
    </row>
    <row r="292" spans="2:2" x14ac:dyDescent="0.25">
      <c r="B292">
        <v>19266</v>
      </c>
    </row>
    <row r="293" spans="2:2" x14ac:dyDescent="0.25">
      <c r="B293">
        <v>12060</v>
      </c>
    </row>
    <row r="294" spans="2:2" x14ac:dyDescent="0.25">
      <c r="B294">
        <v>10944</v>
      </c>
    </row>
    <row r="295" spans="2:2" x14ac:dyDescent="0.25">
      <c r="B295">
        <v>9360</v>
      </c>
    </row>
    <row r="296" spans="2:2" x14ac:dyDescent="0.25">
      <c r="B296">
        <v>7520</v>
      </c>
    </row>
    <row r="297" spans="2:2" x14ac:dyDescent="0.25">
      <c r="B297">
        <v>6725</v>
      </c>
    </row>
    <row r="298" spans="2:2" x14ac:dyDescent="0.25">
      <c r="B298">
        <v>3660</v>
      </c>
    </row>
    <row r="299" spans="2:2" x14ac:dyDescent="0.25">
      <c r="B299">
        <v>6669</v>
      </c>
    </row>
    <row r="300" spans="2:2" x14ac:dyDescent="0.25">
      <c r="B300">
        <v>4155</v>
      </c>
    </row>
    <row r="301" spans="2:2" x14ac:dyDescent="0.25">
      <c r="B301">
        <v>31680</v>
      </c>
    </row>
    <row r="302" spans="2:2" x14ac:dyDescent="0.25">
      <c r="B302">
        <v>4014</v>
      </c>
    </row>
    <row r="303" spans="2:2" x14ac:dyDescent="0.25">
      <c r="B303">
        <v>6547</v>
      </c>
    </row>
    <row r="304" spans="2:2" x14ac:dyDescent="0.25">
      <c r="B304">
        <v>6245</v>
      </c>
    </row>
    <row r="305" spans="2:2" x14ac:dyDescent="0.25">
      <c r="B305">
        <v>18261</v>
      </c>
    </row>
    <row r="306" spans="2:2" x14ac:dyDescent="0.25">
      <c r="B306">
        <v>1753</v>
      </c>
    </row>
    <row r="307" spans="2:2" x14ac:dyDescent="0.25">
      <c r="B307">
        <v>840</v>
      </c>
    </row>
    <row r="308" spans="2:2" x14ac:dyDescent="0.25">
      <c r="B308">
        <v>26280</v>
      </c>
    </row>
    <row r="309" spans="2:2" x14ac:dyDescent="0.25">
      <c r="B309">
        <v>8251</v>
      </c>
    </row>
    <row r="310" spans="2:2" x14ac:dyDescent="0.25">
      <c r="B310">
        <v>11693</v>
      </c>
    </row>
    <row r="311" spans="2:2" x14ac:dyDescent="0.25">
      <c r="B311">
        <v>7760</v>
      </c>
    </row>
    <row r="312" spans="2:2" x14ac:dyDescent="0.25">
      <c r="B312">
        <v>15480</v>
      </c>
    </row>
    <row r="313" spans="2:2" x14ac:dyDescent="0.25">
      <c r="B313">
        <v>0</v>
      </c>
    </row>
    <row r="314" spans="2:2" x14ac:dyDescent="0.25">
      <c r="B314">
        <v>2784</v>
      </c>
    </row>
    <row r="315" spans="2:2" x14ac:dyDescent="0.25">
      <c r="B315">
        <v>7350</v>
      </c>
    </row>
    <row r="316" spans="2:2" x14ac:dyDescent="0.25">
      <c r="B316">
        <v>9520</v>
      </c>
    </row>
    <row r="317" spans="2:2" x14ac:dyDescent="0.25">
      <c r="B317">
        <v>10980</v>
      </c>
    </row>
    <row r="318" spans="2:2" x14ac:dyDescent="0.25">
      <c r="B318">
        <v>128</v>
      </c>
    </row>
    <row r="319" spans="2:2" x14ac:dyDescent="0.25">
      <c r="B319">
        <v>8240</v>
      </c>
    </row>
    <row r="320" spans="2:2" x14ac:dyDescent="0.25">
      <c r="B320">
        <v>3741</v>
      </c>
    </row>
    <row r="321" spans="2:2" x14ac:dyDescent="0.25">
      <c r="B321">
        <v>4157</v>
      </c>
    </row>
    <row r="322" spans="2:2" x14ac:dyDescent="0.25">
      <c r="B322">
        <v>7736</v>
      </c>
    </row>
    <row r="323" spans="2:2" x14ac:dyDescent="0.25">
      <c r="B323">
        <v>7911</v>
      </c>
    </row>
    <row r="324" spans="2:2" x14ac:dyDescent="0.25">
      <c r="B324">
        <v>3959</v>
      </c>
    </row>
    <row r="325" spans="2:2" x14ac:dyDescent="0.25">
      <c r="B325">
        <v>22200</v>
      </c>
    </row>
    <row r="326" spans="2:2" x14ac:dyDescent="0.25">
      <c r="B326">
        <v>420</v>
      </c>
    </row>
    <row r="327" spans="2:2" x14ac:dyDescent="0.25">
      <c r="B327">
        <v>3130</v>
      </c>
    </row>
    <row r="328" spans="2:2" x14ac:dyDescent="0.25">
      <c r="B328">
        <v>26400</v>
      </c>
    </row>
    <row r="329" spans="2:2" x14ac:dyDescent="0.25">
      <c r="B329">
        <v>3056</v>
      </c>
    </row>
    <row r="330" spans="2:2" x14ac:dyDescent="0.25">
      <c r="B330">
        <v>8280</v>
      </c>
    </row>
    <row r="331" spans="2:2" x14ac:dyDescent="0.25">
      <c r="B331">
        <v>9060</v>
      </c>
    </row>
    <row r="332" spans="2:2" x14ac:dyDescent="0.25">
      <c r="B332">
        <v>16500</v>
      </c>
    </row>
    <row r="333" spans="2:2" x14ac:dyDescent="0.25">
      <c r="B333">
        <v>1920</v>
      </c>
    </row>
    <row r="334" spans="2:2" x14ac:dyDescent="0.25">
      <c r="B334">
        <v>5931</v>
      </c>
    </row>
    <row r="335" spans="2:2" x14ac:dyDescent="0.25">
      <c r="B335">
        <v>32820</v>
      </c>
    </row>
    <row r="336" spans="2:2" x14ac:dyDescent="0.25">
      <c r="B336">
        <v>8100</v>
      </c>
    </row>
    <row r="337" spans="2:2" x14ac:dyDescent="0.25">
      <c r="B337">
        <v>8700</v>
      </c>
    </row>
    <row r="338" spans="2:2" x14ac:dyDescent="0.25">
      <c r="B338">
        <v>16500</v>
      </c>
    </row>
    <row r="339" spans="2:2" x14ac:dyDescent="0.25">
      <c r="B339">
        <v>18720</v>
      </c>
    </row>
    <row r="340" spans="2:2" x14ac:dyDescent="0.25">
      <c r="B340">
        <v>6028</v>
      </c>
    </row>
    <row r="341" spans="2:2" x14ac:dyDescent="0.25">
      <c r="B341">
        <v>7920</v>
      </c>
    </row>
    <row r="342" spans="2:2" x14ac:dyDescent="0.25">
      <c r="B342">
        <v>1384</v>
      </c>
    </row>
    <row r="343" spans="2:2" x14ac:dyDescent="0.25">
      <c r="B343">
        <v>4672</v>
      </c>
    </row>
    <row r="344" spans="2:2" x14ac:dyDescent="0.25">
      <c r="B344">
        <v>2379</v>
      </c>
    </row>
    <row r="345" spans="2:2" x14ac:dyDescent="0.25">
      <c r="B345">
        <v>32880</v>
      </c>
    </row>
    <row r="346" spans="2:2" x14ac:dyDescent="0.25">
      <c r="B346">
        <v>13980</v>
      </c>
    </row>
    <row r="347" spans="2:2" x14ac:dyDescent="0.25">
      <c r="B347">
        <v>6000</v>
      </c>
    </row>
    <row r="348" spans="2:2" x14ac:dyDescent="0.25">
      <c r="B348">
        <v>14</v>
      </c>
    </row>
    <row r="349" spans="2:2" x14ac:dyDescent="0.25">
      <c r="B349">
        <v>6286</v>
      </c>
    </row>
    <row r="350" spans="2:2" x14ac:dyDescent="0.25">
      <c r="B350">
        <v>29040</v>
      </c>
    </row>
    <row r="351" spans="2:2" x14ac:dyDescent="0.25">
      <c r="B351">
        <v>43</v>
      </c>
    </row>
    <row r="352" spans="2:2" x14ac:dyDescent="0.25">
      <c r="B352">
        <v>9720</v>
      </c>
    </row>
    <row r="353" spans="2:2" x14ac:dyDescent="0.25">
      <c r="B353">
        <v>7860</v>
      </c>
    </row>
    <row r="354" spans="2:2" x14ac:dyDescent="0.25">
      <c r="B354">
        <v>11640</v>
      </c>
    </row>
    <row r="355" spans="2:2" x14ac:dyDescent="0.25">
      <c r="B355">
        <v>15120</v>
      </c>
    </row>
    <row r="356" spans="2:2" x14ac:dyDescent="0.25">
      <c r="B356">
        <v>280</v>
      </c>
    </row>
    <row r="357" spans="2:2" x14ac:dyDescent="0.25">
      <c r="B357">
        <v>9500</v>
      </c>
    </row>
    <row r="358" spans="2:2" x14ac:dyDescent="0.25">
      <c r="B358">
        <v>540</v>
      </c>
    </row>
    <row r="359" spans="2:2" x14ac:dyDescent="0.25">
      <c r="B359">
        <v>16440</v>
      </c>
    </row>
    <row r="360" spans="2:2" x14ac:dyDescent="0.25">
      <c r="B360">
        <v>2079</v>
      </c>
    </row>
    <row r="361" spans="2:2" x14ac:dyDescent="0.25">
      <c r="B361">
        <v>12480</v>
      </c>
    </row>
    <row r="362" spans="2:2" x14ac:dyDescent="0.25">
      <c r="B362">
        <v>5520</v>
      </c>
    </row>
    <row r="363" spans="2:2" x14ac:dyDescent="0.25">
      <c r="B363">
        <v>0</v>
      </c>
    </row>
    <row r="367" spans="2:2" x14ac:dyDescent="0.25">
      <c r="B367">
        <v>6812</v>
      </c>
    </row>
  </sheetData>
  <sortState xmlns:xlrd2="http://schemas.microsoft.com/office/spreadsheetml/2017/richdata2" ref="A1:D30">
    <sortCondition ref="A1"/>
  </sortState>
  <mergeCells count="2">
    <mergeCell ref="AY2:AZ2"/>
    <mergeCell ref="BH2:BK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K368"/>
  <sheetViews>
    <sheetView topLeftCell="AB1" workbookViewId="0">
      <selection activeCell="AS5" sqref="AS5:AS10"/>
    </sheetView>
  </sheetViews>
  <sheetFormatPr defaultRowHeight="15" x14ac:dyDescent="0.25"/>
  <cols>
    <col min="3" max="3" width="2.7109375" customWidth="1"/>
    <col min="6" max="7" width="11.7109375" customWidth="1"/>
    <col min="10" max="10" width="2.7109375" customWidth="1"/>
    <col min="13" max="14" width="11.7109375" customWidth="1"/>
    <col min="17" max="17" width="2.7109375" customWidth="1"/>
    <col min="20" max="21" width="11.7109375" customWidth="1"/>
    <col min="24" max="24" width="2.7109375" customWidth="1"/>
    <col min="27" max="28" width="11.7109375" customWidth="1"/>
    <col min="34" max="34" width="2.7109375" customWidth="1"/>
    <col min="35" max="35" width="9.140625" customWidth="1"/>
    <col min="39" max="39" width="2.7109375" customWidth="1"/>
    <col min="40" max="40" width="9.140625" customWidth="1"/>
    <col min="44" max="44" width="2.7109375" customWidth="1"/>
    <col min="45" max="45" width="9.140625" customWidth="1"/>
    <col min="49" max="49" width="2.7109375" customWidth="1"/>
    <col min="50" max="50" width="9.140625" customWidth="1"/>
    <col min="51" max="52" width="9.7109375" customWidth="1"/>
    <col min="53" max="53" width="1.7109375" customWidth="1"/>
    <col min="54" max="58" width="9.7109375" customWidth="1"/>
    <col min="59" max="59" width="1.7109375" customWidth="1"/>
    <col min="60" max="60" width="9.7109375" customWidth="1"/>
    <col min="61" max="61" width="10.7109375" customWidth="1"/>
    <col min="62" max="63" width="9.7109375" customWidth="1"/>
  </cols>
  <sheetData>
    <row r="1" spans="2:63" x14ac:dyDescent="0.25">
      <c r="AY1" s="1"/>
      <c r="AZ1" s="1"/>
      <c r="BA1" s="1"/>
      <c r="BB1" s="1"/>
      <c r="BC1" s="1"/>
      <c r="BE1" s="30" t="s">
        <v>159</v>
      </c>
      <c r="BF1" s="1"/>
      <c r="BG1" s="1"/>
      <c r="BH1" s="1"/>
      <c r="BI1" s="1"/>
      <c r="BJ1" s="1"/>
      <c r="BK1" s="1"/>
    </row>
    <row r="2" spans="2:63" x14ac:dyDescent="0.25">
      <c r="B2" s="3" t="s">
        <v>58</v>
      </c>
      <c r="I2" s="3" t="s">
        <v>58</v>
      </c>
      <c r="P2" s="3" t="s">
        <v>58</v>
      </c>
      <c r="W2" s="3" t="s">
        <v>58</v>
      </c>
      <c r="AD2" s="1"/>
      <c r="AE2" s="1" t="s">
        <v>59</v>
      </c>
      <c r="AF2" s="1"/>
      <c r="AG2" s="1"/>
      <c r="AI2" s="1"/>
      <c r="AJ2" s="1" t="s">
        <v>60</v>
      </c>
      <c r="AK2" s="1"/>
      <c r="AL2" s="1"/>
      <c r="AN2" s="1"/>
      <c r="AO2" s="1" t="s">
        <v>61</v>
      </c>
      <c r="AP2" s="1"/>
      <c r="AQ2" s="1"/>
      <c r="AS2" s="1"/>
      <c r="AT2" s="1" t="s">
        <v>62</v>
      </c>
      <c r="AU2" s="1"/>
      <c r="AV2" s="1"/>
      <c r="AY2" s="53" t="s">
        <v>63</v>
      </c>
      <c r="AZ2" s="53"/>
      <c r="BB2" s="31"/>
      <c r="BC2" s="31"/>
      <c r="BD2" s="32" t="s">
        <v>64</v>
      </c>
      <c r="BE2" s="31"/>
      <c r="BF2" s="31"/>
      <c r="BH2" s="54" t="s">
        <v>65</v>
      </c>
      <c r="BI2" s="54"/>
      <c r="BJ2" s="54"/>
      <c r="BK2" s="54"/>
    </row>
    <row r="3" spans="2:63" x14ac:dyDescent="0.25">
      <c r="B3" s="8" t="s">
        <v>66</v>
      </c>
      <c r="I3" s="8" t="s">
        <v>67</v>
      </c>
      <c r="P3" s="8" t="s">
        <v>68</v>
      </c>
      <c r="W3" s="8" t="s">
        <v>69</v>
      </c>
      <c r="AE3" s="7" t="s">
        <v>40</v>
      </c>
      <c r="AF3" s="3" t="s">
        <v>70</v>
      </c>
      <c r="AJ3" s="7" t="s">
        <v>40</v>
      </c>
      <c r="AK3" s="3" t="s">
        <v>70</v>
      </c>
      <c r="AO3" s="7" t="s">
        <v>40</v>
      </c>
      <c r="AP3" s="3" t="s">
        <v>70</v>
      </c>
      <c r="AT3" s="7" t="s">
        <v>40</v>
      </c>
      <c r="AU3" s="3" t="s">
        <v>70</v>
      </c>
      <c r="AY3" s="7"/>
      <c r="AZ3" s="7"/>
      <c r="BA3" s="7"/>
      <c r="BB3" s="3" t="s">
        <v>71</v>
      </c>
      <c r="BC3" s="3" t="s">
        <v>72</v>
      </c>
      <c r="BD3" s="3" t="s">
        <v>72</v>
      </c>
      <c r="BE3" s="3" t="s">
        <v>73</v>
      </c>
      <c r="BF3" s="3" t="s">
        <v>74</v>
      </c>
      <c r="BG3" s="3"/>
      <c r="BH3" s="33" t="s">
        <v>40</v>
      </c>
      <c r="BI3" s="33" t="s">
        <v>40</v>
      </c>
      <c r="BJ3" s="3" t="s">
        <v>75</v>
      </c>
      <c r="BK3" s="3" t="s">
        <v>76</v>
      </c>
    </row>
    <row r="4" spans="2:63" x14ac:dyDescent="0.25">
      <c r="B4" s="9" t="s">
        <v>77</v>
      </c>
      <c r="I4" s="9" t="s">
        <v>77</v>
      </c>
      <c r="P4" s="9" t="s">
        <v>77</v>
      </c>
      <c r="W4" s="9" t="s">
        <v>77</v>
      </c>
      <c r="AE4" s="3" t="s">
        <v>78</v>
      </c>
      <c r="AF4" s="7" t="s">
        <v>79</v>
      </c>
      <c r="AJ4" s="3" t="s">
        <v>78</v>
      </c>
      <c r="AK4" s="7" t="s">
        <v>79</v>
      </c>
      <c r="AO4" s="3" t="s">
        <v>78</v>
      </c>
      <c r="AP4" s="7" t="s">
        <v>79</v>
      </c>
      <c r="AT4" s="3" t="s">
        <v>78</v>
      </c>
      <c r="AU4" s="7" t="s">
        <v>79</v>
      </c>
      <c r="AY4" s="34"/>
      <c r="AZ4" s="35"/>
      <c r="BA4" s="35"/>
      <c r="BB4" s="3" t="s">
        <v>80</v>
      </c>
      <c r="BC4" s="3" t="s">
        <v>81</v>
      </c>
      <c r="BD4" s="3" t="s">
        <v>82</v>
      </c>
      <c r="BE4" s="3" t="s">
        <v>81</v>
      </c>
      <c r="BF4" s="3" t="s">
        <v>81</v>
      </c>
      <c r="BG4" s="3"/>
      <c r="BH4" s="3" t="s">
        <v>83</v>
      </c>
      <c r="BI4" s="3" t="s">
        <v>82</v>
      </c>
      <c r="BJ4" s="3" t="s">
        <v>84</v>
      </c>
      <c r="BK4" s="3" t="s">
        <v>84</v>
      </c>
    </row>
    <row r="5" spans="2:63" ht="15.75" thickBot="1" x14ac:dyDescent="0.3">
      <c r="B5" s="10" t="s">
        <v>40</v>
      </c>
      <c r="I5" s="10" t="s">
        <v>40</v>
      </c>
      <c r="P5" s="10" t="s">
        <v>40</v>
      </c>
      <c r="W5" s="10" t="s">
        <v>40</v>
      </c>
      <c r="AD5" s="12" t="s">
        <v>270</v>
      </c>
      <c r="AE5" s="12" t="s">
        <v>82</v>
      </c>
      <c r="AF5" s="12" t="s">
        <v>85</v>
      </c>
      <c r="AG5" s="11" t="s">
        <v>86</v>
      </c>
      <c r="AH5" s="11"/>
      <c r="AI5" s="12" t="s">
        <v>270</v>
      </c>
      <c r="AJ5" s="12" t="s">
        <v>82</v>
      </c>
      <c r="AK5" s="12" t="s">
        <v>85</v>
      </c>
      <c r="AL5" s="11" t="s">
        <v>86</v>
      </c>
      <c r="AM5" s="11"/>
      <c r="AN5" s="12" t="s">
        <v>270</v>
      </c>
      <c r="AO5" s="12" t="s">
        <v>82</v>
      </c>
      <c r="AP5" s="12" t="s">
        <v>85</v>
      </c>
      <c r="AQ5" s="11" t="s">
        <v>86</v>
      </c>
      <c r="AR5" s="11"/>
      <c r="AS5" s="12" t="s">
        <v>270</v>
      </c>
      <c r="AT5" s="12" t="s">
        <v>82</v>
      </c>
      <c r="AU5" s="12" t="s">
        <v>85</v>
      </c>
      <c r="AV5" s="11" t="s">
        <v>86</v>
      </c>
      <c r="AW5" s="11"/>
      <c r="AY5" s="12" t="s">
        <v>87</v>
      </c>
      <c r="AZ5" s="12" t="s">
        <v>88</v>
      </c>
      <c r="BA5" s="12"/>
      <c r="BB5" s="12" t="s">
        <v>89</v>
      </c>
      <c r="BC5" s="12" t="s">
        <v>4</v>
      </c>
      <c r="BD5" s="12" t="s">
        <v>78</v>
      </c>
      <c r="BE5" s="12" t="s">
        <v>90</v>
      </c>
      <c r="BF5" s="12" t="s">
        <v>4</v>
      </c>
      <c r="BG5" s="12"/>
      <c r="BH5" s="12" t="s">
        <v>91</v>
      </c>
      <c r="BI5" s="12" t="s">
        <v>0</v>
      </c>
      <c r="BJ5" s="12" t="s">
        <v>4</v>
      </c>
      <c r="BK5" s="12" t="s">
        <v>4</v>
      </c>
    </row>
    <row r="6" spans="2:63" x14ac:dyDescent="0.25">
      <c r="B6" s="13" t="s">
        <v>78</v>
      </c>
      <c r="I6" s="13" t="s">
        <v>78</v>
      </c>
      <c r="P6" s="13" t="s">
        <v>78</v>
      </c>
      <c r="W6" s="13" t="s">
        <v>78</v>
      </c>
      <c r="AE6" s="3"/>
      <c r="AY6" s="14" t="s">
        <v>92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63" x14ac:dyDescent="0.25">
      <c r="AE7" s="3"/>
      <c r="AY7" s="3">
        <v>0</v>
      </c>
      <c r="AZ7" s="3">
        <v>6000</v>
      </c>
      <c r="BB7" s="15">
        <f>COUNTIFS($AE$8:$AE$62,"&gt;="&amp;AY7,$AE$8:$AE$62,"&lt;="&amp;AZ7)</f>
        <v>9</v>
      </c>
      <c r="BC7" s="6">
        <f>SUMPRODUCT(($AE$8:$AE$62&gt;=AY7)*($AE$8:$AE$62&lt;=AZ7)*$AF$8:$AF$62*$AG$8:$AG$62)/BB7</f>
        <v>3.8509777777777767</v>
      </c>
      <c r="BD7" s="16">
        <f>SUMPRODUCT(($AE$8:$AE$62&gt;=AY7)*($AE$8:$AE$62&lt;=AZ7)*$AE$8:$AE$62)/BB7</f>
        <v>3541.7777777777778</v>
      </c>
      <c r="BE7" s="17"/>
      <c r="BF7" s="6">
        <f>(SUMPRODUCT(($AE$8:$AE$62&gt;=AY7)*($AE$8:$AE$62&lt;=AZ7)*(($AF$8:$AF$62*$AG$8:$AG$62-BE11*$AE$8:$AE$62)^2))/(BB7-1))^0.5</f>
        <v>2.0287155673727821</v>
      </c>
      <c r="BH7" s="16">
        <f>F24</f>
        <v>105</v>
      </c>
      <c r="BI7" s="16">
        <f>G24</f>
        <v>367365</v>
      </c>
    </row>
    <row r="8" spans="2:63" x14ac:dyDescent="0.25">
      <c r="B8" s="18">
        <v>3060</v>
      </c>
      <c r="I8">
        <v>3703</v>
      </c>
      <c r="P8">
        <v>4534</v>
      </c>
      <c r="W8">
        <v>5340</v>
      </c>
      <c r="AD8" s="3">
        <v>87941</v>
      </c>
      <c r="AE8">
        <v>4822</v>
      </c>
      <c r="AF8">
        <v>3.8</v>
      </c>
      <c r="AG8" s="19">
        <v>1</v>
      </c>
      <c r="AH8" s="19"/>
      <c r="AI8" s="3">
        <v>63491</v>
      </c>
      <c r="AJ8">
        <v>3579</v>
      </c>
      <c r="AK8">
        <v>4.6856</v>
      </c>
      <c r="AL8" s="19">
        <v>1</v>
      </c>
      <c r="AM8" s="19"/>
      <c r="AN8" s="3">
        <v>48345</v>
      </c>
      <c r="AO8">
        <v>7480</v>
      </c>
      <c r="AP8">
        <v>0.1517</v>
      </c>
      <c r="AQ8" s="19">
        <v>40</v>
      </c>
      <c r="AR8" s="19"/>
      <c r="AS8" s="3">
        <v>25752</v>
      </c>
      <c r="AT8">
        <v>42780</v>
      </c>
      <c r="AU8">
        <v>0.77990000000000004</v>
      </c>
      <c r="AV8" s="19">
        <v>60</v>
      </c>
      <c r="AW8" s="19"/>
      <c r="AY8" s="7">
        <v>6001</v>
      </c>
      <c r="AZ8" s="7">
        <v>12000</v>
      </c>
      <c r="BA8" s="3"/>
      <c r="BB8" s="15">
        <f t="shared" ref="BB8:BB9" si="0">COUNTIFS($AE$8:$AE$62,"&gt;="&amp;AY8,$AE$8:$AE$62,"&lt;="&amp;AZ8)</f>
        <v>14</v>
      </c>
      <c r="BC8" s="6">
        <f t="shared" ref="BC8:BC9" si="1">SUMPRODUCT(($AE$8:$AE$62&gt;=AY8)*($AE$8:$AE$62&lt;=AZ8)*$AF$8:$AF$62*$AG$8:$AG$62)/BB8</f>
        <v>11.653428571428574</v>
      </c>
      <c r="BD8" s="16">
        <f t="shared" ref="BD8:BD9" si="2">SUMPRODUCT(($AE$8:$AE$62&gt;=AY8)*($AE$8:$AE$62&lt;=AZ8)*$AE$8:$AE$62)/BB8</f>
        <v>9671.6428571428569</v>
      </c>
      <c r="BE8" s="17"/>
      <c r="BF8" s="6">
        <f>(SUMPRODUCT(($AE$8:$AE$62&gt;=AY8)*($AE$8:$AE$62&lt;=AZ8)*(($AF$8:$AF$62*$AG$8:$AG$62-BE11*$AE$8:$AE$62)^2))/(BB8-1))^0.5</f>
        <v>4.9899194585987132</v>
      </c>
      <c r="BH8" s="16">
        <f t="shared" ref="BH8:BI10" si="3">F25</f>
        <v>117</v>
      </c>
      <c r="BI8" s="16">
        <f t="shared" si="3"/>
        <v>1009114</v>
      </c>
      <c r="BK8" s="16"/>
    </row>
    <row r="9" spans="2:63" x14ac:dyDescent="0.25">
      <c r="B9" s="18">
        <v>4757</v>
      </c>
      <c r="I9">
        <v>4306</v>
      </c>
      <c r="P9">
        <v>4660</v>
      </c>
      <c r="W9">
        <v>45600</v>
      </c>
      <c r="AD9" s="3">
        <v>28808</v>
      </c>
      <c r="AE9">
        <v>5944</v>
      </c>
      <c r="AF9">
        <v>6.6928000000000001</v>
      </c>
      <c r="AG9" s="19">
        <v>1</v>
      </c>
      <c r="AH9" s="19"/>
      <c r="AI9" s="3">
        <v>90501</v>
      </c>
      <c r="AJ9">
        <v>14520</v>
      </c>
      <c r="AK9">
        <v>0.19900000000000001</v>
      </c>
      <c r="AL9" s="19">
        <v>120</v>
      </c>
      <c r="AM9" s="19"/>
      <c r="AN9" s="3">
        <v>92284</v>
      </c>
      <c r="AO9">
        <v>8000</v>
      </c>
      <c r="AP9">
        <v>0.20799999999999999</v>
      </c>
      <c r="AQ9" s="19">
        <v>80</v>
      </c>
      <c r="AR9" s="19"/>
      <c r="AS9" s="3">
        <v>13924</v>
      </c>
      <c r="AT9">
        <v>45600</v>
      </c>
      <c r="AU9">
        <v>0.50239999999999996</v>
      </c>
      <c r="AV9" s="19">
        <v>120</v>
      </c>
      <c r="AW9" s="19"/>
      <c r="AY9" s="7">
        <v>12001</v>
      </c>
      <c r="AZ9" s="7">
        <v>20500</v>
      </c>
      <c r="BA9" s="3"/>
      <c r="BB9" s="15">
        <f t="shared" si="0"/>
        <v>17</v>
      </c>
      <c r="BC9" s="6">
        <f t="shared" si="1"/>
        <v>20.126800000000003</v>
      </c>
      <c r="BD9" s="16">
        <f t="shared" si="2"/>
        <v>15879</v>
      </c>
      <c r="BE9" s="17"/>
      <c r="BF9" s="6">
        <f>(SUMPRODUCT(($AE$8:$AE$62&gt;=AY9)*($AE$8:$AE$62&lt;=AZ9)*(($AF$8:$AF$62*$AG$8:$AG$62-BE11*$AE$8:$AE$62)^2))/(BB9-1))^0.5</f>
        <v>8.8607709807442419</v>
      </c>
      <c r="BH9" s="16">
        <f t="shared" si="3"/>
        <v>89</v>
      </c>
      <c r="BI9" s="16">
        <f t="shared" si="3"/>
        <v>1407899</v>
      </c>
      <c r="BK9" s="16"/>
    </row>
    <row r="10" spans="2:63" x14ac:dyDescent="0.25">
      <c r="B10" s="18">
        <v>32100</v>
      </c>
      <c r="I10">
        <v>5085</v>
      </c>
      <c r="P10">
        <v>7186</v>
      </c>
      <c r="W10">
        <v>67860</v>
      </c>
      <c r="AD10" s="3">
        <v>72705</v>
      </c>
      <c r="AE10">
        <v>20932</v>
      </c>
      <c r="AF10">
        <v>2.7840000000000003</v>
      </c>
      <c r="AG10" s="19">
        <v>1</v>
      </c>
      <c r="AH10" s="19"/>
      <c r="AI10" s="3">
        <v>52523</v>
      </c>
      <c r="AJ10">
        <v>18640</v>
      </c>
      <c r="AK10">
        <v>0.45</v>
      </c>
      <c r="AL10" s="19">
        <v>80</v>
      </c>
      <c r="AM10" s="19"/>
      <c r="AN10" s="3">
        <v>52463</v>
      </c>
      <c r="AO10">
        <v>15120</v>
      </c>
      <c r="AP10">
        <v>0.3</v>
      </c>
      <c r="AQ10" s="19">
        <v>80</v>
      </c>
      <c r="AR10" s="19"/>
      <c r="AS10" s="3">
        <v>16074</v>
      </c>
      <c r="AT10">
        <v>67860</v>
      </c>
      <c r="AU10">
        <v>0.4597</v>
      </c>
      <c r="AV10" s="19">
        <v>180</v>
      </c>
      <c r="AW10" s="19"/>
      <c r="AY10" s="7">
        <v>20501</v>
      </c>
      <c r="AZ10" s="3" t="s">
        <v>93</v>
      </c>
      <c r="BA10" s="3"/>
      <c r="BB10" s="20">
        <f>COUNTIFS($AE$8:$AE$62,"&gt;="&amp;AY10)</f>
        <v>12</v>
      </c>
      <c r="BC10" s="21">
        <f>SUMPRODUCT(($AE$8:$AE$62&gt;=AY10)*$AF$8:$AF$62*$AG$8:$AG$62)/BB10</f>
        <v>37.235033333333341</v>
      </c>
      <c r="BD10" s="22">
        <f>SUMPRODUCT(($AE$8:$AE$62&gt;=AY10)*$AE$8:$AE$62)/BB10</f>
        <v>31037.916666666668</v>
      </c>
      <c r="BE10" s="17"/>
      <c r="BF10" s="6">
        <f>(SUMPRODUCT(($AE$8:$AE$62&gt;=AY10)*(($AF$8:$AF$62*$AG$8:$AG$62-BE11*$AE$8:$AE$62)^2))/(BB10-1))^0.5</f>
        <v>12.957764540024531</v>
      </c>
      <c r="BH10" s="22">
        <f t="shared" si="3"/>
        <v>50</v>
      </c>
      <c r="BI10" s="22">
        <f t="shared" si="3"/>
        <v>1546454</v>
      </c>
      <c r="BK10" s="16"/>
    </row>
    <row r="11" spans="2:63" x14ac:dyDescent="0.25">
      <c r="B11" s="18">
        <v>14495</v>
      </c>
      <c r="I11">
        <v>2927</v>
      </c>
      <c r="P11">
        <v>3878</v>
      </c>
      <c r="W11">
        <v>8000</v>
      </c>
      <c r="AD11" s="3">
        <v>61967</v>
      </c>
      <c r="AE11">
        <v>270</v>
      </c>
      <c r="AF11">
        <v>0.53200000000000003</v>
      </c>
      <c r="AG11" s="19">
        <v>1</v>
      </c>
      <c r="AH11" s="19"/>
      <c r="AI11" s="3">
        <v>52506</v>
      </c>
      <c r="AJ11">
        <v>15900</v>
      </c>
      <c r="AK11">
        <v>0.45</v>
      </c>
      <c r="AL11" s="19">
        <v>60</v>
      </c>
      <c r="AM11" s="19"/>
      <c r="AN11" s="3">
        <v>64017</v>
      </c>
      <c r="AO11">
        <v>13080</v>
      </c>
      <c r="AP11">
        <v>0.38400000000000001</v>
      </c>
      <c r="AQ11" s="19">
        <v>40</v>
      </c>
      <c r="AR11" s="19"/>
      <c r="AS11" s="19"/>
      <c r="AT11" s="19"/>
      <c r="AU11" s="19"/>
      <c r="AV11" s="19"/>
      <c r="AW11" s="19"/>
      <c r="BB11" s="4">
        <f>SUM(BB7:BB10)</f>
        <v>52</v>
      </c>
      <c r="BC11" s="5">
        <f>(BC7*BH7+BC8*BH8+BC9*BH9+BC10*BH10)/BH11</f>
        <v>15.016179158422375</v>
      </c>
      <c r="BD11" s="4">
        <f>(BD7*BH7+BD8*BH8+BD9*BH9+BD10*BH10)/BH11</f>
        <v>12378.381480015831</v>
      </c>
      <c r="BE11" s="17">
        <f t="shared" ref="BE11" si="4">BC11/BD11</f>
        <v>1.2130971389648245E-3</v>
      </c>
      <c r="BH11" s="4">
        <f t="shared" ref="BH11:BI11" si="5">SUM(BH7:BH10)</f>
        <v>361</v>
      </c>
      <c r="BI11" s="4">
        <f t="shared" si="5"/>
        <v>4330832</v>
      </c>
      <c r="BJ11" s="16">
        <f t="shared" ref="BJ11" si="6">BI11*BE11</f>
        <v>5253.7199085373086</v>
      </c>
      <c r="BK11" s="6">
        <f>BJ11/BH11</f>
        <v>14.553240743870662</v>
      </c>
    </row>
    <row r="12" spans="2:63" x14ac:dyDescent="0.25">
      <c r="B12" s="18">
        <v>1857</v>
      </c>
      <c r="I12">
        <v>5716</v>
      </c>
      <c r="P12">
        <v>5097</v>
      </c>
      <c r="W12">
        <v>5440</v>
      </c>
      <c r="AD12" s="3">
        <v>61966</v>
      </c>
      <c r="AE12">
        <v>26623</v>
      </c>
      <c r="AF12">
        <v>47.1464</v>
      </c>
      <c r="AG12" s="19">
        <v>1</v>
      </c>
      <c r="AH12" s="19"/>
      <c r="AI12" s="3">
        <v>61582</v>
      </c>
      <c r="AJ12">
        <v>24640</v>
      </c>
      <c r="AK12">
        <v>0.65800000000000003</v>
      </c>
      <c r="AL12" s="19">
        <v>80</v>
      </c>
      <c r="AM12" s="19"/>
      <c r="AN12" s="3">
        <v>23708</v>
      </c>
      <c r="AO12">
        <v>7186</v>
      </c>
      <c r="AP12">
        <v>8.9011999999999993</v>
      </c>
      <c r="AQ12" s="19">
        <v>1</v>
      </c>
      <c r="AR12" s="19"/>
      <c r="AS12" s="19"/>
      <c r="AT12" s="19"/>
      <c r="AU12" s="19"/>
      <c r="AV12" s="19"/>
      <c r="AW12" s="19"/>
      <c r="AY12" s="14" t="s">
        <v>94</v>
      </c>
    </row>
    <row r="13" spans="2:63" x14ac:dyDescent="0.25">
      <c r="B13" s="18">
        <v>22863</v>
      </c>
      <c r="I13">
        <v>8008</v>
      </c>
      <c r="P13">
        <v>8520</v>
      </c>
      <c r="W13">
        <v>7640</v>
      </c>
      <c r="AD13" s="3">
        <v>55970</v>
      </c>
      <c r="AE13">
        <v>15317</v>
      </c>
      <c r="AF13">
        <v>15.4688</v>
      </c>
      <c r="AG13" s="19">
        <v>1</v>
      </c>
      <c r="AH13" s="19"/>
      <c r="AI13" s="3">
        <v>46656</v>
      </c>
      <c r="AJ13">
        <v>15520</v>
      </c>
      <c r="AK13">
        <v>0.89500000000000002</v>
      </c>
      <c r="AL13" s="19">
        <v>40</v>
      </c>
      <c r="AM13" s="19"/>
      <c r="AN13" s="3">
        <v>76297</v>
      </c>
      <c r="AO13">
        <v>3620</v>
      </c>
      <c r="AP13">
        <v>4.9240000000000004</v>
      </c>
      <c r="AQ13" s="19">
        <v>1</v>
      </c>
      <c r="AR13" s="19"/>
      <c r="AS13" s="19"/>
      <c r="AT13" s="19"/>
      <c r="AU13" s="19"/>
      <c r="AV13" s="19"/>
      <c r="AW13" s="19"/>
      <c r="AY13" s="3">
        <v>0</v>
      </c>
      <c r="AZ13" s="3">
        <v>6500</v>
      </c>
      <c r="BA13" s="3"/>
      <c r="BB13" s="15">
        <f>COUNTIFS($AJ$8:$AJ$62,"&gt;="&amp;AY13,$AJ$8:$AJ$62,"&lt;="&amp;AZ13)</f>
        <v>5</v>
      </c>
      <c r="BC13" s="6">
        <f>SUMPRODUCT(($AJ$8:$AJ$62&gt;=AY13)*($AJ$8:$AJ$62&lt;=AZ13)*$AK$8:$AK$62*$AL$8:$AL$62)/BB13</f>
        <v>10.901120000000001</v>
      </c>
      <c r="BD13" s="16">
        <f>SUMPRODUCT(($AJ$8:$AJ$62&gt;=AY13)*($AJ$8:$AJ$62&lt;=AZ13)*$AJ$8:$AJ$62)/BB13</f>
        <v>4783.8</v>
      </c>
      <c r="BE13" s="17"/>
      <c r="BF13" s="6">
        <f>(SUMPRODUCT(($AJ$8:$AJ$62&gt;=AY13)*($AJ$8:$AJ$62&lt;=AZ13)*(($AK$8:$AK$62*$AL$8:$AL$62-BE16*$AJ$8:$AJ$62)^2))/(BB13-1))^0.5</f>
        <v>6.2569897528451479</v>
      </c>
      <c r="BH13" s="16">
        <f>M24</f>
        <v>62</v>
      </c>
      <c r="BI13" s="16">
        <f>N24</f>
        <v>297843</v>
      </c>
      <c r="BK13" s="16"/>
    </row>
    <row r="14" spans="2:63" x14ac:dyDescent="0.25">
      <c r="B14" s="18">
        <v>9361</v>
      </c>
      <c r="I14">
        <v>5421</v>
      </c>
      <c r="P14">
        <v>6240</v>
      </c>
      <c r="W14">
        <v>42780</v>
      </c>
      <c r="AD14" s="3">
        <v>55973</v>
      </c>
      <c r="AE14">
        <v>17239</v>
      </c>
      <c r="AF14">
        <v>23.104800000000001</v>
      </c>
      <c r="AG14" s="19">
        <v>1</v>
      </c>
      <c r="AH14" s="19"/>
      <c r="AI14" s="3">
        <v>70567</v>
      </c>
      <c r="AJ14">
        <v>8480</v>
      </c>
      <c r="AK14">
        <v>0.52200000000000002</v>
      </c>
      <c r="AL14" s="19">
        <v>40</v>
      </c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Y14" s="7">
        <v>6501</v>
      </c>
      <c r="AZ14" s="7">
        <v>11000</v>
      </c>
      <c r="BA14" s="3"/>
      <c r="BB14" s="15">
        <f>COUNTIFS($AJ$8:$AJ$62,"&gt;="&amp;AY14,$AJ$8:$AJ$62,"&lt;="&amp;AZ14)</f>
        <v>7</v>
      </c>
      <c r="BC14" s="6">
        <f>SUMPRODUCT(($AJ$8:$AJ$62&gt;=AY14)*($AJ$8:$AJ$62&lt;=AZ14)*$AK$8:$AK$62*$AL$8:$AL$62)/BB14</f>
        <v>19.997142857142855</v>
      </c>
      <c r="BD14" s="16">
        <f>SUMPRODUCT(($AJ$8:$AJ$62&gt;=AY14)*($AJ$8:$AJ$62&lt;=AZ14)*$AJ$8:$AJ$62)/BB14</f>
        <v>9282.8571428571431</v>
      </c>
      <c r="BE14" s="17"/>
      <c r="BF14" s="6">
        <f>(SUMPRODUCT(($AJ$8:$AJ$62&gt;=AY14)*($AJ$8:$AJ$62&lt;=AZ14)*(($AK$8:$AK$62*$AL$8:$AL$62-BE16*$AJ$8:$AJ$62)^2))/(BB14-1))^0.5</f>
        <v>3.7331545150895336</v>
      </c>
      <c r="BH14" s="16">
        <f t="shared" ref="BH14:BI15" si="7">M25</f>
        <v>49</v>
      </c>
      <c r="BI14" s="16">
        <f t="shared" si="7"/>
        <v>420494</v>
      </c>
      <c r="BK14" s="16"/>
    </row>
    <row r="15" spans="2:63" x14ac:dyDescent="0.25">
      <c r="B15" s="18">
        <v>2575</v>
      </c>
      <c r="I15">
        <v>14800</v>
      </c>
      <c r="P15">
        <v>15120</v>
      </c>
      <c r="W15">
        <v>14100</v>
      </c>
      <c r="AD15" s="3">
        <v>64343</v>
      </c>
      <c r="AE15">
        <v>13486</v>
      </c>
      <c r="AF15">
        <v>15.912000000000001</v>
      </c>
      <c r="AG15" s="19">
        <v>1</v>
      </c>
      <c r="AH15" s="19"/>
      <c r="AI15" s="3">
        <v>76348</v>
      </c>
      <c r="AJ15">
        <v>17580</v>
      </c>
      <c r="AK15">
        <v>0.21099999999999999</v>
      </c>
      <c r="AL15" s="19">
        <v>60</v>
      </c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Y15" s="7">
        <v>11001</v>
      </c>
      <c r="AZ15" s="3" t="s">
        <v>93</v>
      </c>
      <c r="BA15" s="3"/>
      <c r="BB15" s="20">
        <f>COUNTIFS($AJ$8:$AJ$62,"&gt;="&amp;AY15)</f>
        <v>18</v>
      </c>
      <c r="BC15" s="21">
        <f>SUMPRODUCT(($AJ$8:$AJ$62&gt;=AY15)*$AK$8:$AK$62*$AL$8:$AL$62)/BB15</f>
        <v>32.678888888888892</v>
      </c>
      <c r="BD15" s="22">
        <f>SUMPRODUCT(($AJ$8:$AJ$62&gt;=AY15)*$AJ$8:$AJ$62)/BB15</f>
        <v>17052.222222222223</v>
      </c>
      <c r="BE15" s="17"/>
      <c r="BF15" s="6">
        <f>(SUMPRODUCT(($AJ$8:$AJ$62&gt;=AY15)*(($AK$8:$AK$62*$AL$8:$AL$62-BE16*$AJ$8:$AJ$62)^2))/(BB15-1))^0.5</f>
        <v>9.3042299332275995</v>
      </c>
      <c r="BH15" s="22">
        <f t="shared" si="7"/>
        <v>31</v>
      </c>
      <c r="BI15" s="22">
        <f t="shared" si="7"/>
        <v>501306</v>
      </c>
      <c r="BK15" s="16"/>
    </row>
    <row r="16" spans="2:63" x14ac:dyDescent="0.25">
      <c r="B16" s="18">
        <v>1260</v>
      </c>
      <c r="I16">
        <v>5580</v>
      </c>
      <c r="P16">
        <v>6452</v>
      </c>
      <c r="W16">
        <v>1626</v>
      </c>
      <c r="AD16" s="3">
        <v>66430</v>
      </c>
      <c r="AE16">
        <v>12121</v>
      </c>
      <c r="AF16">
        <v>6.5579999999999998</v>
      </c>
      <c r="AG16" s="19">
        <v>1</v>
      </c>
      <c r="AH16" s="19"/>
      <c r="AI16" s="3">
        <v>77432</v>
      </c>
      <c r="AJ16">
        <v>11820</v>
      </c>
      <c r="AK16">
        <v>0.36499999999999999</v>
      </c>
      <c r="AL16" s="19">
        <v>60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BB16" s="4">
        <f>SUM(BB13:BB15)</f>
        <v>30</v>
      </c>
      <c r="BC16" s="5">
        <f>(BC13*BH13+BC14*BH14+BC15*BH15)/BH16</f>
        <v>18.794190109546165</v>
      </c>
      <c r="BD16" s="4">
        <f>(BD13*BH13+BD14*BH14+BD15*BH15)/BH16</f>
        <v>9014.6090766823181</v>
      </c>
      <c r="BE16" s="17">
        <f t="shared" ref="BE16" si="8">BC16/BD16</f>
        <v>2.0848591380584931E-3</v>
      </c>
      <c r="BH16" s="4">
        <f>SUM(BH13:BH15)</f>
        <v>142</v>
      </c>
      <c r="BI16" s="4">
        <f t="shared" ref="BI16" si="9">SUM(BI13:BI15)</f>
        <v>1219643</v>
      </c>
      <c r="BJ16" s="16">
        <f t="shared" ref="BJ16" si="10">BI16*BE16</f>
        <v>2542.7838537190746</v>
      </c>
      <c r="BK16" s="6">
        <f>BJ16/BH16</f>
        <v>17.906928547317428</v>
      </c>
    </row>
    <row r="17" spans="2:63" x14ac:dyDescent="0.25">
      <c r="B17" s="18">
        <v>11172</v>
      </c>
      <c r="E17" s="14" t="s">
        <v>95</v>
      </c>
      <c r="I17">
        <v>5116</v>
      </c>
      <c r="L17" s="14" t="s">
        <v>96</v>
      </c>
      <c r="P17">
        <v>2216</v>
      </c>
      <c r="S17" s="14" t="s">
        <v>97</v>
      </c>
      <c r="W17">
        <v>15120</v>
      </c>
      <c r="Z17" s="14" t="s">
        <v>98</v>
      </c>
      <c r="AD17" s="3">
        <v>49935</v>
      </c>
      <c r="AE17">
        <v>8442</v>
      </c>
      <c r="AF17">
        <v>0.21759999999999999</v>
      </c>
      <c r="AG17" s="19">
        <v>40</v>
      </c>
      <c r="AH17" s="19"/>
      <c r="AI17" s="3">
        <v>29337</v>
      </c>
      <c r="AJ17">
        <v>12000</v>
      </c>
      <c r="AK17">
        <v>0.53600000000000003</v>
      </c>
      <c r="AL17" s="19">
        <v>60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Y17" s="14" t="s">
        <v>99</v>
      </c>
    </row>
    <row r="18" spans="2:63" x14ac:dyDescent="0.25">
      <c r="B18" s="18">
        <v>6480</v>
      </c>
      <c r="I18">
        <v>10559</v>
      </c>
      <c r="P18">
        <v>13080</v>
      </c>
      <c r="AD18" s="3">
        <v>24087</v>
      </c>
      <c r="AE18">
        <v>20400</v>
      </c>
      <c r="AF18">
        <v>0.1845</v>
      </c>
      <c r="AG18" s="19">
        <v>120</v>
      </c>
      <c r="AH18" s="19"/>
      <c r="AI18" s="3">
        <v>29747</v>
      </c>
      <c r="AJ18">
        <v>10360</v>
      </c>
      <c r="AK18">
        <v>0.58099999999999996</v>
      </c>
      <c r="AL18" s="19">
        <v>40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Y18" s="3">
        <v>0</v>
      </c>
      <c r="AZ18" s="3">
        <v>7500</v>
      </c>
      <c r="BA18" s="3"/>
      <c r="BB18" s="15">
        <f>COUNTIFS($AO$8:$AO$62,"&gt;="&amp;AY18,$AO$8:$AO$62,"&lt;="&amp;AZ18)</f>
        <v>3</v>
      </c>
      <c r="BC18" s="6">
        <f>SUMPRODUCT(($AO$8:$AO$62&gt;=AY18)*($AO$8:$AO$62&lt;=AZ18)*$AP$8:$AP$62*$AQ$8:$AQ$62)/BB18</f>
        <v>6.6310666666666664</v>
      </c>
      <c r="BD18" s="16">
        <f>SUMPRODUCT(($AO$8:$AO$62&gt;=AY18)*($AO$8:$AO$62&lt;=AZ18)*$AO$8:$AO$62)/BB18</f>
        <v>6095.333333333333</v>
      </c>
      <c r="BE18" s="17"/>
      <c r="BF18" s="6">
        <f>(SUMPRODUCT(($AO$8:$AO$62&gt;=AY18)*($AO$8:$AO$62&lt;=AZ18)*(($AP$8:$AP$62*$AQ$8:$AQ$62-BE20*$AO$8:$AO$62)^2))/(BB18-1))^0.5</f>
        <v>2.7024162192229326</v>
      </c>
      <c r="BH18" s="16">
        <f>T24</f>
        <v>10</v>
      </c>
      <c r="BI18" s="16">
        <f>U24</f>
        <v>50572</v>
      </c>
      <c r="BK18" s="16"/>
    </row>
    <row r="19" spans="2:63" x14ac:dyDescent="0.25">
      <c r="B19" s="18">
        <v>10320</v>
      </c>
      <c r="D19" s="1" t="s">
        <v>100</v>
      </c>
      <c r="E19" s="1"/>
      <c r="F19" s="1"/>
      <c r="G19" s="1"/>
      <c r="I19">
        <v>6189</v>
      </c>
      <c r="K19" s="1" t="s">
        <v>101</v>
      </c>
      <c r="L19" s="1"/>
      <c r="M19" s="1"/>
      <c r="N19" s="1"/>
      <c r="P19">
        <f>ROUND((45660+300+6180)/3,0)</f>
        <v>17380</v>
      </c>
      <c r="R19" s="1" t="s">
        <v>102</v>
      </c>
      <c r="S19" s="1"/>
      <c r="T19" s="1"/>
      <c r="U19" s="1"/>
      <c r="Y19" s="1" t="s">
        <v>103</v>
      </c>
      <c r="Z19" s="1"/>
      <c r="AA19" s="1"/>
      <c r="AB19" s="1"/>
      <c r="AD19" s="3">
        <v>28859</v>
      </c>
      <c r="AE19">
        <v>19800</v>
      </c>
      <c r="AF19">
        <v>0.1648</v>
      </c>
      <c r="AG19" s="19">
        <v>60</v>
      </c>
      <c r="AH19" s="19"/>
      <c r="AI19" s="3">
        <v>32206</v>
      </c>
      <c r="AJ19">
        <v>15280</v>
      </c>
      <c r="AK19">
        <v>0.46300000000000002</v>
      </c>
      <c r="AL19" s="19">
        <v>80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Y19" s="7">
        <v>7501</v>
      </c>
      <c r="AZ19" s="3" t="s">
        <v>93</v>
      </c>
      <c r="BA19" s="3"/>
      <c r="BB19" s="20">
        <f>COUNTIFS($AO$8:$AO$62,"&gt;="&amp;AY19)</f>
        <v>3</v>
      </c>
      <c r="BC19" s="21">
        <f>SUMPRODUCT(($AO$8:$AO$62&gt;=AY19)*$AP$8:$AP$62*$AQ$8:$AQ$62)/BB19</f>
        <v>18.666666666666668</v>
      </c>
      <c r="BD19" s="22">
        <f>SUMPRODUCT(($AO$8:$AO$62&gt;=AY19)*$AO$8:$AO$62)/BB19</f>
        <v>12066.666666666666</v>
      </c>
      <c r="BE19" s="17"/>
      <c r="BF19" s="6">
        <f>(SUMPRODUCT(($AO$8:$AO$62&gt;=AY19)*(($AP$8:$AP$62*$AQ$8:$AQ$62-BE20*$AO$8:$AO$62)^2))/(BB19-1))^0.5</f>
        <v>5.3653673756274562</v>
      </c>
      <c r="BH19" s="22">
        <f>T25</f>
        <v>5</v>
      </c>
      <c r="BI19" s="22">
        <f>U25</f>
        <v>62100</v>
      </c>
      <c r="BK19" s="16"/>
    </row>
    <row r="20" spans="2:63" x14ac:dyDescent="0.25">
      <c r="B20" s="18">
        <v>4911</v>
      </c>
      <c r="D20" s="3"/>
      <c r="E20" s="3"/>
      <c r="F20" s="3"/>
      <c r="G20" s="3" t="s">
        <v>104</v>
      </c>
      <c r="I20">
        <v>4937</v>
      </c>
      <c r="K20" s="3"/>
      <c r="L20" s="3"/>
      <c r="M20" s="3"/>
      <c r="N20" s="3" t="s">
        <v>104</v>
      </c>
      <c r="P20">
        <v>3620</v>
      </c>
      <c r="R20" s="3"/>
      <c r="S20" s="3"/>
      <c r="T20" s="3"/>
      <c r="U20" s="3" t="s">
        <v>104</v>
      </c>
      <c r="Y20" s="3"/>
      <c r="Z20" s="3"/>
      <c r="AA20" s="3"/>
      <c r="AB20" s="3" t="s">
        <v>104</v>
      </c>
      <c r="AD20" s="3">
        <v>87585</v>
      </c>
      <c r="AE20">
        <v>19680</v>
      </c>
      <c r="AF20">
        <v>0.23499999999999999</v>
      </c>
      <c r="AG20" s="19">
        <v>120</v>
      </c>
      <c r="AH20" s="19"/>
      <c r="AI20" s="3">
        <v>94407</v>
      </c>
      <c r="AJ20">
        <v>10560</v>
      </c>
      <c r="AK20">
        <v>0.36499999999999999</v>
      </c>
      <c r="AL20" s="19">
        <v>60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BB20" s="4">
        <f>SUM(BB17:BB19)</f>
        <v>6</v>
      </c>
      <c r="BC20" s="5">
        <f>(BC17*BH17+BC18*BH18+BC19*BH19)/BH20</f>
        <v>10.642933333333334</v>
      </c>
      <c r="BD20" s="4">
        <f>(BD17*BH17+BD18*BH18+BD19*BH19)/BH20</f>
        <v>8085.7777777777774</v>
      </c>
      <c r="BE20" s="17">
        <f t="shared" ref="BE20" si="11">BC20/BD20</f>
        <v>1.3162535040949818E-3</v>
      </c>
      <c r="BH20" s="4">
        <f>SUM(BH17:BH19)</f>
        <v>15</v>
      </c>
      <c r="BI20" s="4">
        <f t="shared" ref="BI20" si="12">SUM(BI17:BI19)</f>
        <v>112672</v>
      </c>
      <c r="BJ20" s="16">
        <f t="shared" ref="BJ20" si="13">BI20*BE20</f>
        <v>148.30491481338979</v>
      </c>
      <c r="BK20" s="6">
        <f>BJ20/BH20</f>
        <v>9.8869943208926525</v>
      </c>
    </row>
    <row r="21" spans="2:63" x14ac:dyDescent="0.25">
      <c r="B21" s="18">
        <v>5198</v>
      </c>
      <c r="D21" s="23" t="s">
        <v>105</v>
      </c>
      <c r="E21" s="9"/>
      <c r="F21" s="3" t="s">
        <v>71</v>
      </c>
      <c r="G21" s="3" t="s">
        <v>106</v>
      </c>
      <c r="I21">
        <v>6091</v>
      </c>
      <c r="K21" s="23" t="s">
        <v>105</v>
      </c>
      <c r="L21" s="9"/>
      <c r="M21" s="3" t="s">
        <v>71</v>
      </c>
      <c r="N21" s="3" t="s">
        <v>106</v>
      </c>
      <c r="P21">
        <v>6689</v>
      </c>
      <c r="R21" s="23" t="s">
        <v>105</v>
      </c>
      <c r="S21" s="9"/>
      <c r="T21" s="3" t="s">
        <v>71</v>
      </c>
      <c r="U21" s="3" t="s">
        <v>106</v>
      </c>
      <c r="Y21" s="23" t="s">
        <v>105</v>
      </c>
      <c r="Z21" s="9"/>
      <c r="AA21" s="3" t="s">
        <v>71</v>
      </c>
      <c r="AB21" s="3" t="s">
        <v>106</v>
      </c>
      <c r="AD21" s="3">
        <v>45429</v>
      </c>
      <c r="AE21">
        <v>5580</v>
      </c>
      <c r="AF21">
        <v>0.1023</v>
      </c>
      <c r="AG21" s="19">
        <v>60</v>
      </c>
      <c r="AH21" s="19"/>
      <c r="AI21" s="3">
        <v>9266</v>
      </c>
      <c r="AJ21">
        <v>5580</v>
      </c>
      <c r="AK21">
        <v>0.32600000000000001</v>
      </c>
      <c r="AL21" s="19">
        <v>60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Y21" s="14" t="s">
        <v>109</v>
      </c>
    </row>
    <row r="22" spans="2:63" x14ac:dyDescent="0.25">
      <c r="B22" s="18">
        <v>5452</v>
      </c>
      <c r="D22" s="3" t="s">
        <v>107</v>
      </c>
      <c r="E22" s="3" t="s">
        <v>108</v>
      </c>
      <c r="F22" s="3" t="s">
        <v>91</v>
      </c>
      <c r="G22" s="3" t="s">
        <v>0</v>
      </c>
      <c r="I22">
        <v>7040</v>
      </c>
      <c r="K22" s="3" t="s">
        <v>107</v>
      </c>
      <c r="L22" s="3" t="s">
        <v>108</v>
      </c>
      <c r="M22" s="3" t="s">
        <v>91</v>
      </c>
      <c r="N22" s="3" t="s">
        <v>0</v>
      </c>
      <c r="P22">
        <v>8000</v>
      </c>
      <c r="R22" s="3" t="s">
        <v>107</v>
      </c>
      <c r="S22" s="3" t="s">
        <v>108</v>
      </c>
      <c r="T22" s="3" t="s">
        <v>91</v>
      </c>
      <c r="U22" s="3" t="s">
        <v>0</v>
      </c>
      <c r="Y22" s="3" t="s">
        <v>107</v>
      </c>
      <c r="Z22" s="3" t="s">
        <v>108</v>
      </c>
      <c r="AA22" s="3" t="s">
        <v>91</v>
      </c>
      <c r="AB22" s="3" t="s">
        <v>0</v>
      </c>
      <c r="AD22" s="3">
        <v>81757</v>
      </c>
      <c r="AE22">
        <v>23280</v>
      </c>
      <c r="AF22">
        <v>0.26540000000000002</v>
      </c>
      <c r="AG22" s="19">
        <v>120</v>
      </c>
      <c r="AH22" s="19"/>
      <c r="AI22" s="3">
        <v>9138</v>
      </c>
      <c r="AJ22">
        <v>14800</v>
      </c>
      <c r="AK22">
        <v>0.54700000000000004</v>
      </c>
      <c r="AL22" s="19">
        <v>80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Y22" s="7">
        <v>0</v>
      </c>
      <c r="AZ22" s="3" t="s">
        <v>93</v>
      </c>
      <c r="BB22" s="20">
        <f>COUNTIFS($AT$8:$AT$62,"&gt;="&amp;AY22)</f>
        <v>3</v>
      </c>
      <c r="BC22" s="24">
        <f>SUMPRODUCT(($AT$8:$AT$62&gt;=AY22)*$AU$8:$AU$62*$AV$8:$AV$62)/BB22</f>
        <v>63.275999999999989</v>
      </c>
      <c r="BD22" s="25">
        <f>SUMPRODUCT(($AT$8:$AT$62&gt;=AY22)*$AT$8:$AT$62)/BB22</f>
        <v>52080</v>
      </c>
      <c r="BE22" s="17">
        <f t="shared" ref="BE22" si="14">BC22/BD22</f>
        <v>1.2149769585253455E-3</v>
      </c>
      <c r="BF22" s="6">
        <f>(SUMPRODUCT(($AT$8:$AT$62&gt;=AY22)*(($AU$8:$AU$62*$AV$8:$AV$62-BE22*$AT$8:$AT$62)^2))/(BB22-1))^0.5</f>
        <v>5.0404787093512038</v>
      </c>
      <c r="BH22" s="22">
        <f>AA26</f>
        <v>10</v>
      </c>
      <c r="BI22" s="22">
        <f>AB26</f>
        <v>213506</v>
      </c>
      <c r="BJ22" s="22">
        <f t="shared" ref="BJ22" si="15">BI22*BE22</f>
        <v>259.4048705069124</v>
      </c>
      <c r="BK22" s="21">
        <f>BJ22/BH22</f>
        <v>25.940487050691239</v>
      </c>
    </row>
    <row r="23" spans="2:63" x14ac:dyDescent="0.25">
      <c r="B23" s="18">
        <v>2284</v>
      </c>
      <c r="I23">
        <v>5678</v>
      </c>
      <c r="AD23" s="3">
        <v>17948</v>
      </c>
      <c r="AE23">
        <v>23580</v>
      </c>
      <c r="AF23">
        <v>0.72450000000000003</v>
      </c>
      <c r="AG23" s="19">
        <v>60</v>
      </c>
      <c r="AH23" s="19"/>
      <c r="AI23" s="3">
        <v>81319</v>
      </c>
      <c r="AJ23">
        <v>8940</v>
      </c>
      <c r="AK23">
        <v>0.33100000000000002</v>
      </c>
      <c r="AL23" s="19">
        <v>60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2:63" x14ac:dyDescent="0.25">
      <c r="B24" s="18">
        <v>5640</v>
      </c>
      <c r="D24" s="3">
        <v>0</v>
      </c>
      <c r="E24" s="3">
        <v>6000</v>
      </c>
      <c r="F24" s="4">
        <f>COUNTIFS($B$8:$B$373,"&gt;="&amp;D24,$B$8:$B$373,"&lt;="&amp;E24)</f>
        <v>105</v>
      </c>
      <c r="G24" s="4">
        <f>SUMIFS($B$8:$B$373,$B$8:$B$373,"&gt;="&amp;D24,$B$8:$B$373,"&lt;="&amp;E24)</f>
        <v>367365</v>
      </c>
      <c r="I24">
        <v>4002</v>
      </c>
      <c r="K24" s="3">
        <v>0</v>
      </c>
      <c r="L24" s="3">
        <v>6500</v>
      </c>
      <c r="M24" s="4">
        <f>COUNTIFS($I$8:$I$371,"&gt;="&amp;K24,$I$8:$I$371,"&lt;="&amp;L24)</f>
        <v>62</v>
      </c>
      <c r="N24" s="4">
        <f>SUMIFS($I$8:$I$371,$I$8:$I$371,"&gt;="&amp;K24,$I$8:$I$371,"&lt;="&amp;L24)</f>
        <v>297843</v>
      </c>
      <c r="R24" s="3">
        <v>0</v>
      </c>
      <c r="S24" s="3">
        <v>7500</v>
      </c>
      <c r="T24" s="4">
        <f>COUNTIFS($P$8:$P$370,"&gt;="&amp;R24,$P$8:$P$370,"&lt;="&amp;S24)</f>
        <v>10</v>
      </c>
      <c r="U24" s="4">
        <f>SUMIFS($P$8:$P$370,$P$8:$P$370,"&gt;="&amp;R24,$P$8:$P$370,"&lt;="&amp;S24)</f>
        <v>50572</v>
      </c>
      <c r="Y24" s="3"/>
      <c r="Z24" s="3"/>
      <c r="AA24" s="4"/>
      <c r="AB24" s="4"/>
      <c r="AD24" s="3">
        <v>18074</v>
      </c>
      <c r="AE24">
        <v>10040</v>
      </c>
      <c r="AF24">
        <v>0.30809999999999998</v>
      </c>
      <c r="AG24" s="19">
        <v>40</v>
      </c>
      <c r="AH24" s="19"/>
      <c r="AI24" s="3">
        <v>18923</v>
      </c>
      <c r="AJ24">
        <v>24720</v>
      </c>
      <c r="AK24">
        <v>0.379</v>
      </c>
      <c r="AL24" s="19">
        <v>120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Y24" s="14" t="s">
        <v>110</v>
      </c>
      <c r="BB24" s="26">
        <f>BB11+BB16+BB20+BB22</f>
        <v>91</v>
      </c>
      <c r="BH24" s="26">
        <f t="shared" ref="BH24:BJ24" si="16">BH11+BH16+BH20+BH22</f>
        <v>528</v>
      </c>
      <c r="BI24" s="26">
        <f t="shared" si="16"/>
        <v>5876653</v>
      </c>
      <c r="BJ24" s="26">
        <f t="shared" si="16"/>
        <v>8204.2135475766845</v>
      </c>
      <c r="BK24" s="27">
        <f>(BK11*BH11+BK16*BH16+BK20*BH20+BK22*BH22)/BH24</f>
        <v>15.538283234046752</v>
      </c>
    </row>
    <row r="25" spans="2:63" x14ac:dyDescent="0.25">
      <c r="B25" s="18">
        <v>15768</v>
      </c>
      <c r="D25" s="7">
        <v>6001</v>
      </c>
      <c r="E25" s="7">
        <v>12000</v>
      </c>
      <c r="F25" s="4">
        <f>COUNTIFS($B$8:$B$373,"&gt;="&amp;D25,$B$8:$B$373,"&lt;="&amp;E25)</f>
        <v>117</v>
      </c>
      <c r="G25" s="4">
        <f>SUMIFS($B$8:$B$373,$B$8:$B$373,"&gt;="&amp;D25,$B$8:$B$373,"&lt;="&amp;E25)</f>
        <v>1009114</v>
      </c>
      <c r="I25">
        <v>7543</v>
      </c>
      <c r="K25" s="7">
        <v>6501</v>
      </c>
      <c r="L25" s="7">
        <v>11000</v>
      </c>
      <c r="M25" s="4">
        <f t="shared" ref="M25" si="17">COUNTIFS($I$8:$I$371,"&gt;="&amp;K25,$I$8:$I$371,"&lt;="&amp;L25)</f>
        <v>49</v>
      </c>
      <c r="N25" s="4">
        <f>SUMIFS($I$8:$I$371,$I$8:$I$371,"&gt;="&amp;K25,$I$8:$I$371,"&lt;="&amp;L25)</f>
        <v>420494</v>
      </c>
      <c r="R25" s="7">
        <v>7501</v>
      </c>
      <c r="S25" s="3" t="s">
        <v>93</v>
      </c>
      <c r="T25" s="4">
        <f>COUNTIFS($P$8:$P$370,"&gt;="&amp;R25)</f>
        <v>5</v>
      </c>
      <c r="U25" s="4">
        <f>SUMIFS($P$8:$P$370,$P$8:$P$370,"&gt;="&amp;R25)</f>
        <v>62100</v>
      </c>
      <c r="Y25" s="7"/>
      <c r="Z25" s="7"/>
      <c r="AA25" s="4"/>
      <c r="AB25" s="4"/>
      <c r="AD25" s="3">
        <v>78457</v>
      </c>
      <c r="AE25">
        <v>10800</v>
      </c>
      <c r="AF25">
        <v>5.9499999999999997E-2</v>
      </c>
      <c r="AG25" s="19">
        <v>240</v>
      </c>
      <c r="AH25" s="19"/>
      <c r="AI25" s="3">
        <v>22293</v>
      </c>
      <c r="AJ25">
        <v>2340</v>
      </c>
      <c r="AK25">
        <v>3.9E-2</v>
      </c>
      <c r="AL25" s="19">
        <v>60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2:63" x14ac:dyDescent="0.25">
      <c r="B26" s="18">
        <v>8484</v>
      </c>
      <c r="D26" s="7">
        <v>12001</v>
      </c>
      <c r="E26" s="7">
        <v>20500</v>
      </c>
      <c r="F26" s="4">
        <f>COUNTIFS($B$8:$B$373,"&gt;="&amp;D26,$B$8:$B$373,"&lt;="&amp;E26)</f>
        <v>89</v>
      </c>
      <c r="G26" s="4">
        <f>SUMIFS($B$8:$B$373,$B$8:$B$373,"&gt;="&amp;D26,$B$8:$B$373,"&lt;="&amp;E26)</f>
        <v>1407899</v>
      </c>
      <c r="I26">
        <v>3077</v>
      </c>
      <c r="K26" s="7">
        <v>11001</v>
      </c>
      <c r="L26" s="3" t="s">
        <v>93</v>
      </c>
      <c r="M26" s="4">
        <f>COUNTIFS($I$8:$I$371,"&gt;="&amp;K26)</f>
        <v>31</v>
      </c>
      <c r="N26" s="4">
        <f>SUMIFS($I$8:$I$371,$I$8:$I$371,"&gt;="&amp;K26)</f>
        <v>501306</v>
      </c>
      <c r="R26" s="3"/>
      <c r="S26" s="3"/>
      <c r="T26" s="4"/>
      <c r="U26" s="4"/>
      <c r="Y26" s="7">
        <v>0</v>
      </c>
      <c r="Z26" s="3" t="s">
        <v>93</v>
      </c>
      <c r="AA26" s="4">
        <f>COUNTIFS($W$8:$W$368,"&gt;="&amp;Y26)</f>
        <v>10</v>
      </c>
      <c r="AB26" s="4">
        <f>SUMIFS($W$8:$W$368,$W$8:$W$368,"&gt;="&amp;Y26)</f>
        <v>213506</v>
      </c>
      <c r="AD26" s="3">
        <v>15062</v>
      </c>
      <c r="AE26">
        <v>15040</v>
      </c>
      <c r="AF26">
        <v>0.59660000000000002</v>
      </c>
      <c r="AG26" s="19">
        <v>40</v>
      </c>
      <c r="AH26" s="19"/>
      <c r="AI26" s="3">
        <v>23790</v>
      </c>
      <c r="AJ26">
        <v>11160</v>
      </c>
      <c r="AK26">
        <v>0.504</v>
      </c>
      <c r="AL26" s="19">
        <v>60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2:63" x14ac:dyDescent="0.25">
      <c r="B27" s="18">
        <v>11950</v>
      </c>
      <c r="D27" s="7">
        <v>20501</v>
      </c>
      <c r="E27" s="3" t="s">
        <v>93</v>
      </c>
      <c r="F27" s="4">
        <f>COUNTIFS($B$8:$B$373,"&gt;="&amp;D27)</f>
        <v>50</v>
      </c>
      <c r="G27" s="4">
        <f>SUMIFS($B$8:$B$373,$B$8:$B$373,"&gt;="&amp;D27)</f>
        <v>1546454</v>
      </c>
      <c r="I27">
        <v>16159</v>
      </c>
      <c r="K27" s="3"/>
      <c r="L27" s="3"/>
      <c r="M27" s="4"/>
      <c r="N27" s="4"/>
      <c r="R27" s="7"/>
      <c r="S27" s="3"/>
      <c r="T27" s="4"/>
      <c r="U27" s="4"/>
      <c r="Y27" s="3"/>
      <c r="Z27" s="3"/>
      <c r="AA27" s="4"/>
      <c r="AB27" s="4"/>
      <c r="AD27" s="3">
        <v>90205</v>
      </c>
      <c r="AE27">
        <v>3540</v>
      </c>
      <c r="AF27">
        <v>4.7000000000000002E-3</v>
      </c>
      <c r="AG27" s="19">
        <v>60</v>
      </c>
      <c r="AH27" s="19"/>
      <c r="AI27" s="3">
        <v>64593</v>
      </c>
      <c r="AJ27">
        <v>14400</v>
      </c>
      <c r="AK27">
        <v>0.38100000000000001</v>
      </c>
      <c r="AL27" s="19">
        <v>60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2:63" x14ac:dyDescent="0.25">
      <c r="B28" s="18">
        <v>6222</v>
      </c>
      <c r="F28" s="4"/>
      <c r="G28" s="4"/>
      <c r="I28">
        <v>24720</v>
      </c>
      <c r="M28" s="4"/>
      <c r="N28" s="4"/>
      <c r="T28" s="4"/>
      <c r="U28" s="4"/>
      <c r="AA28" s="4"/>
      <c r="AB28" s="4"/>
      <c r="AD28" s="3">
        <v>89309</v>
      </c>
      <c r="AE28">
        <v>11700</v>
      </c>
      <c r="AF28">
        <v>6.4600000000000005E-2</v>
      </c>
      <c r="AG28" s="19">
        <v>180</v>
      </c>
      <c r="AH28" s="19"/>
      <c r="AI28" s="3">
        <v>61744</v>
      </c>
      <c r="AJ28">
        <v>20880</v>
      </c>
      <c r="AK28">
        <v>0.58899999999999997</v>
      </c>
      <c r="AL28" s="19">
        <v>80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2:63" x14ac:dyDescent="0.25">
      <c r="B29" s="18">
        <v>3666</v>
      </c>
      <c r="F29" s="4">
        <f>SUM(F24:F27)</f>
        <v>361</v>
      </c>
      <c r="G29" s="4">
        <f t="shared" ref="G29" si="18">SUM(G24:G27)</f>
        <v>4330832</v>
      </c>
      <c r="I29">
        <v>12480</v>
      </c>
      <c r="M29" s="4">
        <f>SUM(M24:M27)</f>
        <v>142</v>
      </c>
      <c r="N29" s="4">
        <f>SUM(N24:N27)</f>
        <v>1219643</v>
      </c>
      <c r="T29" s="4">
        <f>SUM(T24:T27)</f>
        <v>15</v>
      </c>
      <c r="U29" s="4">
        <f t="shared" ref="U29" si="19">SUM(U24:U27)</f>
        <v>112672</v>
      </c>
      <c r="AA29" s="4">
        <f>SUM(AA24:AA27)</f>
        <v>10</v>
      </c>
      <c r="AB29" s="4">
        <f t="shared" ref="AB29" si="20">SUM(AB24:AB27)</f>
        <v>213506</v>
      </c>
      <c r="AD29" s="3">
        <v>69060</v>
      </c>
      <c r="AE29">
        <v>57760</v>
      </c>
      <c r="AF29">
        <v>0.5</v>
      </c>
      <c r="AG29" s="19">
        <v>160</v>
      </c>
      <c r="AH29" s="19"/>
      <c r="AI29" s="3">
        <v>33587</v>
      </c>
      <c r="AJ29">
        <v>10440</v>
      </c>
      <c r="AK29">
        <v>0.315</v>
      </c>
      <c r="AL29" s="19">
        <v>60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2:63" x14ac:dyDescent="0.25">
      <c r="B30" s="18">
        <v>10615</v>
      </c>
      <c r="I30">
        <v>7686</v>
      </c>
      <c r="R30" s="3"/>
      <c r="S30" s="3"/>
      <c r="AA30" s="4"/>
      <c r="AD30" s="3">
        <v>66435</v>
      </c>
      <c r="AE30">
        <v>23840</v>
      </c>
      <c r="AF30">
        <v>0.25240000000000001</v>
      </c>
      <c r="AG30" s="19">
        <v>80</v>
      </c>
      <c r="AH30" s="19"/>
      <c r="AI30" s="3">
        <v>60531</v>
      </c>
      <c r="AJ30">
        <v>15600</v>
      </c>
      <c r="AK30">
        <v>0.22800000000000001</v>
      </c>
      <c r="AL30" s="19">
        <v>80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2:63" x14ac:dyDescent="0.25">
      <c r="B31" s="18">
        <v>2945</v>
      </c>
      <c r="D31" s="3"/>
      <c r="E31" s="3"/>
      <c r="I31">
        <v>2340</v>
      </c>
      <c r="K31" s="3"/>
      <c r="L31" s="3"/>
      <c r="R31" s="28"/>
      <c r="S31" s="28"/>
      <c r="Y31" s="7"/>
      <c r="Z31" s="3"/>
      <c r="AD31" s="3">
        <v>5750</v>
      </c>
      <c r="AE31">
        <v>1260</v>
      </c>
      <c r="AF31">
        <v>3.8999999999999998E-3</v>
      </c>
      <c r="AG31" s="19">
        <v>60</v>
      </c>
      <c r="AH31" s="19"/>
      <c r="AI31" s="3">
        <v>56255</v>
      </c>
      <c r="AJ31">
        <v>8040</v>
      </c>
      <c r="AK31">
        <v>0.2</v>
      </c>
      <c r="AL31" s="19">
        <v>60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2:63" x14ac:dyDescent="0.25">
      <c r="B32" s="18">
        <v>13200</v>
      </c>
      <c r="D32" s="28"/>
      <c r="E32" s="28"/>
      <c r="I32">
        <v>3447</v>
      </c>
      <c r="K32" s="28"/>
      <c r="L32" s="28"/>
      <c r="R32" s="7"/>
      <c r="S32" s="7"/>
      <c r="AD32" s="3">
        <v>56116</v>
      </c>
      <c r="AE32">
        <v>11580</v>
      </c>
      <c r="AF32">
        <v>9.2100000000000001E-2</v>
      </c>
      <c r="AG32" s="19">
        <v>60</v>
      </c>
      <c r="AH32" s="19"/>
      <c r="AI32" s="3">
        <v>45427</v>
      </c>
      <c r="AJ32">
        <v>6300</v>
      </c>
      <c r="AK32">
        <v>0.13200000000000001</v>
      </c>
      <c r="AL32" s="19">
        <v>60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2:49" x14ac:dyDescent="0.25">
      <c r="B33" s="18">
        <v>11280</v>
      </c>
      <c r="D33" s="7"/>
      <c r="E33" s="7"/>
      <c r="I33">
        <v>7020</v>
      </c>
      <c r="K33" s="7"/>
      <c r="L33" s="7"/>
      <c r="R33" s="7"/>
      <c r="S33" s="3"/>
      <c r="AD33" s="3">
        <v>45307</v>
      </c>
      <c r="AE33">
        <v>12400</v>
      </c>
      <c r="AF33">
        <v>0.248</v>
      </c>
      <c r="AG33" s="19">
        <v>40</v>
      </c>
      <c r="AH33" s="19"/>
      <c r="AI33" s="3">
        <v>45396</v>
      </c>
      <c r="AJ33">
        <v>6120</v>
      </c>
      <c r="AK33">
        <v>0.5</v>
      </c>
      <c r="AL33" s="19">
        <v>40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2:49" x14ac:dyDescent="0.25">
      <c r="B34" s="18">
        <v>19999</v>
      </c>
      <c r="D34" s="7"/>
      <c r="E34" s="3"/>
      <c r="I34">
        <v>3465</v>
      </c>
      <c r="K34" s="7"/>
      <c r="L34" s="3"/>
      <c r="AD34" s="3">
        <v>27348</v>
      </c>
      <c r="AE34">
        <v>11040</v>
      </c>
      <c r="AF34">
        <v>0.34100000000000003</v>
      </c>
      <c r="AG34" s="19">
        <v>40</v>
      </c>
      <c r="AH34" s="19"/>
      <c r="AI34" s="3">
        <v>90715</v>
      </c>
      <c r="AJ34">
        <v>13260</v>
      </c>
      <c r="AK34">
        <v>0.27400000000000002</v>
      </c>
      <c r="AL34" s="19">
        <v>60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2:49" x14ac:dyDescent="0.25">
      <c r="B35" s="18">
        <v>15040</v>
      </c>
      <c r="I35">
        <v>3481</v>
      </c>
      <c r="AD35" s="3">
        <v>71421</v>
      </c>
      <c r="AE35">
        <v>9540</v>
      </c>
      <c r="AF35">
        <v>0.24099999999999999</v>
      </c>
      <c r="AG35" s="19">
        <v>60</v>
      </c>
      <c r="AH35" s="19"/>
      <c r="AI35" s="3">
        <v>79126</v>
      </c>
      <c r="AJ35">
        <v>8160</v>
      </c>
      <c r="AK35">
        <v>0.28999999999999998</v>
      </c>
      <c r="AL35" s="19">
        <v>80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2:49" x14ac:dyDescent="0.25">
      <c r="B36" s="18">
        <v>6578</v>
      </c>
      <c r="I36">
        <v>11160</v>
      </c>
      <c r="AD36" s="3">
        <v>48095</v>
      </c>
      <c r="AE36">
        <v>17280</v>
      </c>
      <c r="AF36">
        <v>0.32600000000000001</v>
      </c>
      <c r="AG36" s="19">
        <v>80</v>
      </c>
      <c r="AH36" s="19"/>
      <c r="AI36" s="3">
        <v>95411</v>
      </c>
      <c r="AJ36">
        <v>33920</v>
      </c>
      <c r="AK36">
        <v>0.80900000000000005</v>
      </c>
      <c r="AL36" s="19">
        <v>80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2:49" x14ac:dyDescent="0.25">
      <c r="B37" s="18">
        <v>8786</v>
      </c>
      <c r="I37">
        <v>4928</v>
      </c>
      <c r="AD37" s="3">
        <v>83947</v>
      </c>
      <c r="AE37">
        <v>43560</v>
      </c>
      <c r="AF37">
        <v>0.27</v>
      </c>
      <c r="AG37" s="19">
        <v>120</v>
      </c>
      <c r="AH37" s="19"/>
      <c r="AI37" s="3">
        <v>93439</v>
      </c>
      <c r="AJ37">
        <v>12300</v>
      </c>
      <c r="AK37">
        <v>0.33800000000000002</v>
      </c>
      <c r="AL37" s="19">
        <v>60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2:49" x14ac:dyDescent="0.25">
      <c r="B38" s="18">
        <v>6061</v>
      </c>
      <c r="I38">
        <v>21167</v>
      </c>
      <c r="AD38" s="3">
        <v>80557</v>
      </c>
      <c r="AE38">
        <v>22680</v>
      </c>
      <c r="AF38">
        <v>0.374</v>
      </c>
      <c r="AG38" s="19">
        <v>60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2:49" x14ac:dyDescent="0.25">
      <c r="B39" s="18">
        <v>16231</v>
      </c>
      <c r="I39">
        <v>4157</v>
      </c>
      <c r="AD39" s="3">
        <v>84081</v>
      </c>
      <c r="AE39">
        <v>6360</v>
      </c>
      <c r="AF39">
        <v>5.0000000000000001E-3</v>
      </c>
      <c r="AG39" s="19">
        <v>60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2:49" x14ac:dyDescent="0.25">
      <c r="B40" s="18">
        <v>23505</v>
      </c>
      <c r="I40">
        <v>12255</v>
      </c>
      <c r="AD40" s="3">
        <v>56064</v>
      </c>
      <c r="AE40">
        <v>14400</v>
      </c>
      <c r="AF40">
        <v>0.42299999999999999</v>
      </c>
      <c r="AG40" s="19">
        <v>60</v>
      </c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2:49" x14ac:dyDescent="0.25">
      <c r="B41" s="18">
        <v>23580</v>
      </c>
      <c r="I41">
        <v>8337</v>
      </c>
      <c r="AD41" s="3">
        <v>56109</v>
      </c>
      <c r="AE41">
        <v>4740</v>
      </c>
      <c r="AF41">
        <v>0.14699999999999999</v>
      </c>
      <c r="AG41" s="19">
        <v>60</v>
      </c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2:49" x14ac:dyDescent="0.25">
      <c r="B42" s="18">
        <v>10040</v>
      </c>
      <c r="I42">
        <v>6599</v>
      </c>
      <c r="AD42" s="3">
        <v>74683</v>
      </c>
      <c r="AE42">
        <v>4880</v>
      </c>
      <c r="AF42">
        <v>8.4000000000000005E-2</v>
      </c>
      <c r="AG42" s="19">
        <v>80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2:49" x14ac:dyDescent="0.25">
      <c r="B43" s="18">
        <v>4401</v>
      </c>
      <c r="I43">
        <v>13500</v>
      </c>
      <c r="AD43" s="3">
        <v>88327</v>
      </c>
      <c r="AE43">
        <v>7600</v>
      </c>
      <c r="AF43">
        <v>0.215</v>
      </c>
      <c r="AG43" s="19">
        <v>80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2:49" x14ac:dyDescent="0.25">
      <c r="B44" s="18">
        <v>8920</v>
      </c>
      <c r="I44">
        <v>5390</v>
      </c>
      <c r="AD44" s="3">
        <v>49691</v>
      </c>
      <c r="AE44">
        <v>16740</v>
      </c>
      <c r="AF44">
        <v>0.2</v>
      </c>
      <c r="AG44" s="19">
        <v>60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2:49" x14ac:dyDescent="0.25">
      <c r="B45" s="18">
        <v>14880</v>
      </c>
      <c r="I45">
        <v>4592</v>
      </c>
      <c r="AD45" s="3">
        <v>36159</v>
      </c>
      <c r="AE45">
        <v>15520</v>
      </c>
      <c r="AF45">
        <v>0.40200000000000002</v>
      </c>
      <c r="AG45" s="19">
        <v>80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2:49" x14ac:dyDescent="0.25">
      <c r="B46" s="18">
        <v>1173</v>
      </c>
      <c r="I46">
        <v>5933</v>
      </c>
      <c r="AD46" s="3">
        <v>69914</v>
      </c>
      <c r="AE46">
        <v>15040</v>
      </c>
      <c r="AF46">
        <v>6.8000000000000005E-2</v>
      </c>
      <c r="AG46" s="19">
        <v>80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2:49" x14ac:dyDescent="0.25">
      <c r="B47" s="18">
        <v>34560</v>
      </c>
      <c r="I47">
        <v>9240</v>
      </c>
      <c r="AD47" s="3">
        <v>19141</v>
      </c>
      <c r="AE47">
        <v>14880</v>
      </c>
      <c r="AF47">
        <v>0.27600000000000002</v>
      </c>
      <c r="AG47" s="19">
        <v>80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2:49" x14ac:dyDescent="0.25">
      <c r="B48" s="18">
        <v>99</v>
      </c>
      <c r="I48">
        <v>12000</v>
      </c>
      <c r="AD48" s="3">
        <v>25786</v>
      </c>
      <c r="AE48">
        <v>35440</v>
      </c>
      <c r="AF48">
        <v>0.41699999999999998</v>
      </c>
      <c r="AG48" s="19">
        <v>80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2:49" x14ac:dyDescent="0.25">
      <c r="B49" s="18">
        <v>9482</v>
      </c>
      <c r="I49">
        <v>10360</v>
      </c>
      <c r="AD49" s="3">
        <v>92562</v>
      </c>
      <c r="AE49">
        <v>40500</v>
      </c>
      <c r="AF49">
        <v>1.014</v>
      </c>
      <c r="AG49" s="19">
        <v>60</v>
      </c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2:49" x14ac:dyDescent="0.25">
      <c r="B50" s="18">
        <v>3546</v>
      </c>
      <c r="I50">
        <v>3808</v>
      </c>
      <c r="AD50" s="3">
        <v>36270</v>
      </c>
      <c r="AE50">
        <v>17400</v>
      </c>
      <c r="AF50">
        <v>0.26400000000000001</v>
      </c>
      <c r="AG50" s="19">
        <v>120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2:49" x14ac:dyDescent="0.25">
      <c r="B51" s="18">
        <v>2688</v>
      </c>
      <c r="I51">
        <v>5691</v>
      </c>
      <c r="AD51" s="3">
        <v>29566</v>
      </c>
      <c r="AE51">
        <v>6180</v>
      </c>
      <c r="AF51">
        <v>0.13900000000000001</v>
      </c>
      <c r="AG51" s="19">
        <v>60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2:49" x14ac:dyDescent="0.25">
      <c r="B52" s="18">
        <v>5867</v>
      </c>
      <c r="I52">
        <v>15280</v>
      </c>
      <c r="AD52" s="3">
        <v>29682</v>
      </c>
      <c r="AE52">
        <v>22160</v>
      </c>
      <c r="AF52">
        <v>0.40699999999999997</v>
      </c>
      <c r="AG52" s="19">
        <v>80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2:49" x14ac:dyDescent="0.25">
      <c r="B53" s="18">
        <v>4487</v>
      </c>
      <c r="I53" s="18">
        <v>6339</v>
      </c>
      <c r="AD53" s="3">
        <v>45621</v>
      </c>
      <c r="AE53">
        <v>10800</v>
      </c>
      <c r="AF53">
        <v>0.16</v>
      </c>
      <c r="AG53" s="19">
        <v>60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2:49" x14ac:dyDescent="0.25">
      <c r="B54" s="18">
        <v>8715</v>
      </c>
      <c r="I54">
        <v>5529</v>
      </c>
      <c r="AD54" s="3">
        <v>1704</v>
      </c>
      <c r="AE54">
        <v>32100</v>
      </c>
      <c r="AF54">
        <v>0.66300000000000003</v>
      </c>
      <c r="AG54" s="19">
        <v>60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2:49" x14ac:dyDescent="0.25">
      <c r="B55" s="18">
        <v>5422</v>
      </c>
      <c r="I55">
        <v>4717</v>
      </c>
      <c r="AD55" s="3">
        <v>60585</v>
      </c>
      <c r="AE55">
        <v>840</v>
      </c>
      <c r="AF55">
        <v>3.5999999999999997E-2</v>
      </c>
      <c r="AG55" s="19">
        <v>40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2:49" x14ac:dyDescent="0.25">
      <c r="B56" s="18">
        <v>9840</v>
      </c>
      <c r="I56">
        <v>10440</v>
      </c>
      <c r="AD56" s="3">
        <v>14994</v>
      </c>
      <c r="AE56">
        <v>11280</v>
      </c>
      <c r="AF56">
        <v>0.154</v>
      </c>
      <c r="AG56" s="19">
        <v>80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2:49" x14ac:dyDescent="0.25">
      <c r="B57" s="18">
        <v>24854</v>
      </c>
      <c r="I57">
        <v>4258</v>
      </c>
      <c r="AD57" s="3">
        <v>14959</v>
      </c>
      <c r="AE57">
        <v>13200</v>
      </c>
      <c r="AF57">
        <v>0.53800000000000003</v>
      </c>
      <c r="AG57" s="19">
        <v>60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2:49" x14ac:dyDescent="0.25">
      <c r="B58" s="18">
        <v>9513</v>
      </c>
      <c r="I58">
        <v>5681</v>
      </c>
      <c r="AD58" s="3">
        <v>20726</v>
      </c>
      <c r="AE58">
        <v>11305</v>
      </c>
      <c r="AF58">
        <v>23.6372</v>
      </c>
      <c r="AG58" s="19">
        <v>1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2:49" x14ac:dyDescent="0.25">
      <c r="B59" s="18">
        <v>21800</v>
      </c>
      <c r="I59">
        <v>10130</v>
      </c>
      <c r="AD59" s="3">
        <v>40263</v>
      </c>
      <c r="AE59">
        <v>8736</v>
      </c>
      <c r="AF59">
        <v>11.188800000000001</v>
      </c>
      <c r="AG59" s="19">
        <v>1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2:49" x14ac:dyDescent="0.25">
      <c r="B60" s="18">
        <v>10954</v>
      </c>
      <c r="I60">
        <v>9845</v>
      </c>
    </row>
    <row r="61" spans="2:49" x14ac:dyDescent="0.25">
      <c r="B61" s="18">
        <v>9225</v>
      </c>
      <c r="I61">
        <v>7833</v>
      </c>
    </row>
    <row r="62" spans="2:49" x14ac:dyDescent="0.25">
      <c r="B62" s="18">
        <v>876</v>
      </c>
      <c r="I62">
        <v>8288</v>
      </c>
    </row>
    <row r="63" spans="2:49" x14ac:dyDescent="0.25">
      <c r="B63" s="18">
        <v>6160</v>
      </c>
      <c r="I63">
        <v>10478</v>
      </c>
    </row>
    <row r="64" spans="2:49" x14ac:dyDescent="0.25">
      <c r="B64" s="18">
        <v>9104</v>
      </c>
      <c r="I64">
        <v>6018</v>
      </c>
    </row>
    <row r="65" spans="2:9" x14ac:dyDescent="0.25">
      <c r="B65" s="18">
        <v>20400</v>
      </c>
      <c r="I65">
        <v>6356</v>
      </c>
    </row>
    <row r="66" spans="2:9" x14ac:dyDescent="0.25">
      <c r="B66" s="18">
        <v>1071</v>
      </c>
      <c r="I66">
        <v>5094</v>
      </c>
    </row>
    <row r="67" spans="2:9" x14ac:dyDescent="0.25">
      <c r="B67" s="18">
        <v>4645</v>
      </c>
      <c r="I67">
        <v>10560</v>
      </c>
    </row>
    <row r="68" spans="2:9" x14ac:dyDescent="0.25">
      <c r="B68" s="18">
        <v>7224</v>
      </c>
      <c r="I68">
        <v>6755</v>
      </c>
    </row>
    <row r="69" spans="2:9" x14ac:dyDescent="0.25">
      <c r="B69" s="18">
        <v>17360</v>
      </c>
      <c r="I69">
        <v>9134</v>
      </c>
    </row>
    <row r="70" spans="2:9" x14ac:dyDescent="0.25">
      <c r="B70" s="18">
        <v>11402</v>
      </c>
      <c r="I70">
        <v>11670</v>
      </c>
    </row>
    <row r="71" spans="2:9" x14ac:dyDescent="0.25">
      <c r="B71" s="18">
        <v>5842</v>
      </c>
      <c r="I71">
        <v>6120</v>
      </c>
    </row>
    <row r="72" spans="2:9" x14ac:dyDescent="0.25">
      <c r="B72" s="18">
        <v>35440</v>
      </c>
      <c r="I72">
        <v>6300</v>
      </c>
    </row>
    <row r="73" spans="2:9" x14ac:dyDescent="0.25">
      <c r="B73" s="18">
        <v>6016</v>
      </c>
      <c r="I73">
        <v>15520</v>
      </c>
    </row>
    <row r="74" spans="2:9" x14ac:dyDescent="0.25">
      <c r="B74" s="18">
        <v>9118</v>
      </c>
      <c r="I74">
        <v>5276</v>
      </c>
    </row>
    <row r="75" spans="2:9" x14ac:dyDescent="0.25">
      <c r="B75" s="18">
        <v>11471</v>
      </c>
      <c r="I75">
        <v>7460</v>
      </c>
    </row>
    <row r="76" spans="2:9" x14ac:dyDescent="0.25">
      <c r="B76" s="18">
        <v>12964</v>
      </c>
      <c r="I76">
        <v>5400</v>
      </c>
    </row>
    <row r="77" spans="2:9" x14ac:dyDescent="0.25">
      <c r="B77" s="18">
        <v>11040</v>
      </c>
      <c r="I77">
        <v>9690</v>
      </c>
    </row>
    <row r="78" spans="2:9" x14ac:dyDescent="0.25">
      <c r="B78" s="18">
        <v>11402</v>
      </c>
      <c r="I78">
        <v>4379</v>
      </c>
    </row>
    <row r="79" spans="2:9" x14ac:dyDescent="0.25">
      <c r="B79" s="18">
        <v>5944</v>
      </c>
      <c r="I79">
        <v>2994</v>
      </c>
    </row>
    <row r="80" spans="2:9" x14ac:dyDescent="0.25">
      <c r="B80" s="18">
        <v>5685</v>
      </c>
      <c r="I80">
        <v>5256</v>
      </c>
    </row>
    <row r="81" spans="2:9" x14ac:dyDescent="0.25">
      <c r="B81" s="18">
        <v>19800</v>
      </c>
      <c r="I81" s="18">
        <v>8166</v>
      </c>
    </row>
    <row r="82" spans="2:9" x14ac:dyDescent="0.25">
      <c r="B82" s="18">
        <v>6180</v>
      </c>
      <c r="I82">
        <v>3818</v>
      </c>
    </row>
    <row r="83" spans="2:9" x14ac:dyDescent="0.25">
      <c r="B83" s="18">
        <v>8621</v>
      </c>
      <c r="I83">
        <v>2547</v>
      </c>
    </row>
    <row r="84" spans="2:9" x14ac:dyDescent="0.25">
      <c r="B84" s="18">
        <v>22160</v>
      </c>
      <c r="I84">
        <v>9725</v>
      </c>
    </row>
    <row r="85" spans="2:9" x14ac:dyDescent="0.25">
      <c r="B85" s="18">
        <v>10519</v>
      </c>
      <c r="I85">
        <v>15900</v>
      </c>
    </row>
    <row r="86" spans="2:9" x14ac:dyDescent="0.25">
      <c r="B86" s="18">
        <v>14890</v>
      </c>
      <c r="I86">
        <v>18640</v>
      </c>
    </row>
    <row r="87" spans="2:9" x14ac:dyDescent="0.25">
      <c r="B87" s="18">
        <v>11288</v>
      </c>
      <c r="I87">
        <v>8030</v>
      </c>
    </row>
    <row r="88" spans="2:9" x14ac:dyDescent="0.25">
      <c r="B88" s="18">
        <v>16052</v>
      </c>
      <c r="I88">
        <v>9660</v>
      </c>
    </row>
    <row r="89" spans="2:9" x14ac:dyDescent="0.25">
      <c r="B89" s="18">
        <v>7487</v>
      </c>
      <c r="I89">
        <v>8932</v>
      </c>
    </row>
    <row r="90" spans="2:9" x14ac:dyDescent="0.25">
      <c r="B90" s="18">
        <v>8230</v>
      </c>
      <c r="I90">
        <v>7611</v>
      </c>
    </row>
    <row r="91" spans="2:9" x14ac:dyDescent="0.25">
      <c r="B91" s="18">
        <v>6109</v>
      </c>
      <c r="I91">
        <v>3791</v>
      </c>
    </row>
    <row r="92" spans="2:9" x14ac:dyDescent="0.25">
      <c r="B92" s="18">
        <v>5948</v>
      </c>
      <c r="I92">
        <v>2305</v>
      </c>
    </row>
    <row r="93" spans="2:9" x14ac:dyDescent="0.25">
      <c r="B93" s="18">
        <v>17937</v>
      </c>
      <c r="I93">
        <v>8040</v>
      </c>
    </row>
    <row r="94" spans="2:9" x14ac:dyDescent="0.25">
      <c r="B94" s="18">
        <v>19756</v>
      </c>
      <c r="I94">
        <v>8047</v>
      </c>
    </row>
    <row r="95" spans="2:9" x14ac:dyDescent="0.25">
      <c r="B95" s="18">
        <v>26720</v>
      </c>
      <c r="I95">
        <v>6759</v>
      </c>
    </row>
    <row r="96" spans="2:9" x14ac:dyDescent="0.25">
      <c r="B96" s="18">
        <v>12279</v>
      </c>
      <c r="I96">
        <v>7056</v>
      </c>
    </row>
    <row r="97" spans="2:9" x14ac:dyDescent="0.25">
      <c r="B97" s="18">
        <v>14515</v>
      </c>
      <c r="I97">
        <v>6377</v>
      </c>
    </row>
    <row r="98" spans="2:9" x14ac:dyDescent="0.25">
      <c r="B98" s="18">
        <v>1644</v>
      </c>
      <c r="I98">
        <v>6958</v>
      </c>
    </row>
    <row r="99" spans="2:9" x14ac:dyDescent="0.25">
      <c r="B99" s="18">
        <v>15520</v>
      </c>
      <c r="I99">
        <v>15600</v>
      </c>
    </row>
    <row r="100" spans="2:9" x14ac:dyDescent="0.25">
      <c r="B100" s="18">
        <v>3788</v>
      </c>
      <c r="I100">
        <v>5125</v>
      </c>
    </row>
    <row r="101" spans="2:9" x14ac:dyDescent="0.25">
      <c r="B101" s="18">
        <v>17400</v>
      </c>
      <c r="I101">
        <v>5528</v>
      </c>
    </row>
    <row r="102" spans="2:9" x14ac:dyDescent="0.25">
      <c r="B102" s="18">
        <v>8014</v>
      </c>
      <c r="I102">
        <v>24640</v>
      </c>
    </row>
    <row r="103" spans="2:9" x14ac:dyDescent="0.25">
      <c r="B103" s="18">
        <v>31080</v>
      </c>
      <c r="I103">
        <v>9224</v>
      </c>
    </row>
    <row r="104" spans="2:9" x14ac:dyDescent="0.25">
      <c r="B104" s="18">
        <v>13080</v>
      </c>
      <c r="I104">
        <v>8342</v>
      </c>
    </row>
    <row r="105" spans="2:9" x14ac:dyDescent="0.25">
      <c r="B105" s="18">
        <v>26460</v>
      </c>
      <c r="I105">
        <v>8233</v>
      </c>
    </row>
    <row r="106" spans="2:9" x14ac:dyDescent="0.25">
      <c r="B106" s="18">
        <v>7730</v>
      </c>
      <c r="I106">
        <v>20880</v>
      </c>
    </row>
    <row r="107" spans="2:9" x14ac:dyDescent="0.25">
      <c r="B107" s="18">
        <v>15120</v>
      </c>
      <c r="I107">
        <v>8272</v>
      </c>
    </row>
    <row r="108" spans="2:9" x14ac:dyDescent="0.25">
      <c r="B108" s="18">
        <v>15403</v>
      </c>
      <c r="I108">
        <v>6190</v>
      </c>
    </row>
    <row r="109" spans="2:9" x14ac:dyDescent="0.25">
      <c r="B109" s="18">
        <v>13526</v>
      </c>
      <c r="I109">
        <v>8946</v>
      </c>
    </row>
    <row r="110" spans="2:9" x14ac:dyDescent="0.25">
      <c r="B110" s="18">
        <v>1620</v>
      </c>
      <c r="I110">
        <v>6388</v>
      </c>
    </row>
    <row r="111" spans="2:9" x14ac:dyDescent="0.25">
      <c r="B111" s="18">
        <v>4588</v>
      </c>
      <c r="I111">
        <v>3579</v>
      </c>
    </row>
    <row r="112" spans="2:9" x14ac:dyDescent="0.25">
      <c r="B112" s="18">
        <v>2220</v>
      </c>
      <c r="I112">
        <v>11360</v>
      </c>
    </row>
    <row r="113" spans="2:9" x14ac:dyDescent="0.25">
      <c r="B113" s="18">
        <v>0</v>
      </c>
      <c r="I113">
        <v>10239</v>
      </c>
    </row>
    <row r="114" spans="2:9" x14ac:dyDescent="0.25">
      <c r="B114" s="18">
        <v>5385</v>
      </c>
      <c r="I114">
        <v>6170</v>
      </c>
    </row>
    <row r="115" spans="2:9" x14ac:dyDescent="0.25">
      <c r="B115" s="18">
        <v>5440</v>
      </c>
      <c r="I115">
        <v>6351</v>
      </c>
    </row>
    <row r="116" spans="2:9" x14ac:dyDescent="0.25">
      <c r="B116" s="18">
        <v>8736</v>
      </c>
      <c r="I116">
        <v>4794</v>
      </c>
    </row>
    <row r="117" spans="2:9" x14ac:dyDescent="0.25">
      <c r="B117" s="18">
        <v>7245</v>
      </c>
      <c r="I117">
        <v>9093</v>
      </c>
    </row>
    <row r="118" spans="2:9" x14ac:dyDescent="0.25">
      <c r="B118" s="18">
        <v>4045</v>
      </c>
      <c r="I118">
        <v>14400</v>
      </c>
    </row>
    <row r="119" spans="2:9" x14ac:dyDescent="0.25">
      <c r="B119" s="18">
        <v>8813</v>
      </c>
      <c r="I119">
        <v>9457</v>
      </c>
    </row>
    <row r="120" spans="2:9" x14ac:dyDescent="0.25">
      <c r="B120" s="18">
        <v>8611</v>
      </c>
      <c r="I120">
        <v>11355</v>
      </c>
    </row>
    <row r="121" spans="2:9" x14ac:dyDescent="0.25">
      <c r="B121" s="18">
        <v>9600</v>
      </c>
      <c r="I121">
        <v>2573</v>
      </c>
    </row>
    <row r="122" spans="2:9" x14ac:dyDescent="0.25">
      <c r="B122" s="18">
        <v>12958</v>
      </c>
      <c r="I122">
        <v>3126</v>
      </c>
    </row>
    <row r="123" spans="2:9" x14ac:dyDescent="0.25">
      <c r="B123" s="18">
        <v>12400</v>
      </c>
      <c r="I123">
        <v>4228</v>
      </c>
    </row>
    <row r="124" spans="2:9" x14ac:dyDescent="0.25">
      <c r="B124" s="18">
        <v>5580</v>
      </c>
      <c r="I124">
        <v>3761</v>
      </c>
    </row>
    <row r="125" spans="2:9" x14ac:dyDescent="0.25">
      <c r="B125" s="18">
        <v>3926</v>
      </c>
      <c r="I125">
        <v>7404</v>
      </c>
    </row>
    <row r="126" spans="2:9" x14ac:dyDescent="0.25">
      <c r="B126" s="18">
        <v>11476</v>
      </c>
      <c r="I126">
        <v>8057</v>
      </c>
    </row>
    <row r="127" spans="2:9" x14ac:dyDescent="0.25">
      <c r="B127" s="18">
        <v>10800</v>
      </c>
      <c r="I127">
        <v>6964</v>
      </c>
    </row>
    <row r="128" spans="2:9" x14ac:dyDescent="0.25">
      <c r="B128" s="18">
        <v>8152</v>
      </c>
      <c r="I128">
        <v>8480</v>
      </c>
    </row>
    <row r="129" spans="2:9" x14ac:dyDescent="0.25">
      <c r="B129" s="18">
        <v>6540</v>
      </c>
      <c r="I129">
        <v>5220</v>
      </c>
    </row>
    <row r="130" spans="2:9" x14ac:dyDescent="0.25">
      <c r="B130" s="18">
        <v>7700</v>
      </c>
      <c r="I130">
        <v>8934</v>
      </c>
    </row>
    <row r="131" spans="2:9" x14ac:dyDescent="0.25">
      <c r="B131" s="18">
        <v>7920</v>
      </c>
      <c r="I131">
        <v>17580</v>
      </c>
    </row>
    <row r="132" spans="2:9" x14ac:dyDescent="0.25">
      <c r="B132" s="18">
        <v>12240</v>
      </c>
      <c r="I132">
        <v>17160</v>
      </c>
    </row>
    <row r="133" spans="2:9" x14ac:dyDescent="0.25">
      <c r="B133" s="18">
        <v>9034</v>
      </c>
      <c r="I133">
        <v>11820</v>
      </c>
    </row>
    <row r="134" spans="2:9" x14ac:dyDescent="0.25">
      <c r="B134" s="18">
        <v>22440</v>
      </c>
      <c r="I134">
        <v>9200</v>
      </c>
    </row>
    <row r="135" spans="2:9" x14ac:dyDescent="0.25">
      <c r="B135" s="18">
        <v>6153</v>
      </c>
      <c r="I135">
        <v>8160</v>
      </c>
    </row>
    <row r="136" spans="2:9" x14ac:dyDescent="0.25">
      <c r="B136" s="18">
        <v>17280</v>
      </c>
      <c r="I136">
        <v>8940</v>
      </c>
    </row>
    <row r="137" spans="2:9" x14ac:dyDescent="0.25">
      <c r="B137" s="18">
        <v>4110</v>
      </c>
      <c r="I137">
        <v>3463</v>
      </c>
    </row>
    <row r="138" spans="2:9" x14ac:dyDescent="0.25">
      <c r="B138" s="18">
        <v>6399</v>
      </c>
      <c r="I138">
        <v>14520</v>
      </c>
    </row>
    <row r="139" spans="2:9" x14ac:dyDescent="0.25">
      <c r="B139" s="18">
        <v>16519</v>
      </c>
      <c r="I139">
        <v>13260</v>
      </c>
    </row>
    <row r="140" spans="2:9" x14ac:dyDescent="0.25">
      <c r="B140" s="18">
        <v>5886</v>
      </c>
      <c r="I140">
        <v>12300</v>
      </c>
    </row>
    <row r="141" spans="2:9" x14ac:dyDescent="0.25">
      <c r="B141" s="18">
        <v>12760</v>
      </c>
      <c r="I141">
        <v>6420</v>
      </c>
    </row>
    <row r="142" spans="2:9" x14ac:dyDescent="0.25">
      <c r="B142" s="18">
        <v>32152</v>
      </c>
      <c r="I142">
        <v>10560</v>
      </c>
    </row>
    <row r="143" spans="2:9" x14ac:dyDescent="0.25">
      <c r="B143" s="18">
        <v>23648</v>
      </c>
      <c r="I143">
        <v>33920</v>
      </c>
    </row>
    <row r="144" spans="2:9" x14ac:dyDescent="0.25">
      <c r="B144" s="18">
        <v>5758</v>
      </c>
      <c r="I144">
        <v>29100</v>
      </c>
    </row>
    <row r="145" spans="2:9" x14ac:dyDescent="0.25">
      <c r="B145" s="18">
        <v>6200</v>
      </c>
      <c r="I145">
        <v>5710</v>
      </c>
    </row>
    <row r="146" spans="2:9" x14ac:dyDescent="0.25">
      <c r="B146" s="18">
        <v>16740</v>
      </c>
      <c r="I146">
        <v>11520</v>
      </c>
    </row>
    <row r="147" spans="2:9" x14ac:dyDescent="0.25">
      <c r="B147" s="18">
        <v>15193</v>
      </c>
      <c r="I147">
        <v>12120</v>
      </c>
    </row>
    <row r="148" spans="2:9" x14ac:dyDescent="0.25">
      <c r="B148" s="18">
        <v>14543</v>
      </c>
      <c r="I148">
        <v>5602</v>
      </c>
    </row>
    <row r="149" spans="2:9" x14ac:dyDescent="0.25">
      <c r="B149" s="18">
        <v>14360</v>
      </c>
      <c r="I149">
        <v>14520</v>
      </c>
    </row>
    <row r="150" spans="2:9" x14ac:dyDescent="0.25">
      <c r="B150" s="29">
        <v>7290</v>
      </c>
    </row>
    <row r="151" spans="2:9" x14ac:dyDescent="0.25">
      <c r="B151" s="18">
        <v>9527</v>
      </c>
    </row>
    <row r="152" spans="2:9" x14ac:dyDescent="0.25">
      <c r="B152" s="18">
        <v>7216</v>
      </c>
    </row>
    <row r="153" spans="2:9" x14ac:dyDescent="0.25">
      <c r="B153" s="18">
        <v>18180</v>
      </c>
    </row>
    <row r="154" spans="2:9" x14ac:dyDescent="0.25">
      <c r="B154" s="18">
        <v>9151</v>
      </c>
    </row>
    <row r="155" spans="2:9" x14ac:dyDescent="0.25">
      <c r="B155" s="18">
        <v>8760</v>
      </c>
    </row>
    <row r="156" spans="2:9" x14ac:dyDescent="0.25">
      <c r="B156" s="18">
        <v>6438</v>
      </c>
    </row>
    <row r="157" spans="2:9" x14ac:dyDescent="0.25">
      <c r="B157" s="18">
        <v>4507</v>
      </c>
    </row>
    <row r="158" spans="2:9" x14ac:dyDescent="0.25">
      <c r="B158" s="18">
        <v>8470</v>
      </c>
    </row>
    <row r="159" spans="2:9" x14ac:dyDescent="0.25">
      <c r="B159" s="18">
        <v>4648</v>
      </c>
    </row>
    <row r="160" spans="2:9" x14ac:dyDescent="0.25">
      <c r="B160" s="18">
        <v>28400</v>
      </c>
    </row>
    <row r="161" spans="2:2" x14ac:dyDescent="0.25">
      <c r="B161" s="18">
        <v>15360</v>
      </c>
    </row>
    <row r="162" spans="2:2" x14ac:dyDescent="0.25">
      <c r="B162" s="18">
        <v>17440</v>
      </c>
    </row>
    <row r="163" spans="2:2" x14ac:dyDescent="0.25">
      <c r="B163" s="18">
        <v>11651</v>
      </c>
    </row>
    <row r="164" spans="2:2" x14ac:dyDescent="0.25">
      <c r="B164" s="18">
        <v>34560</v>
      </c>
    </row>
    <row r="165" spans="2:2" x14ac:dyDescent="0.25">
      <c r="B165" s="18">
        <v>25325</v>
      </c>
    </row>
    <row r="166" spans="2:2" x14ac:dyDescent="0.25">
      <c r="B166" s="18">
        <v>1334</v>
      </c>
    </row>
    <row r="167" spans="2:2" x14ac:dyDescent="0.25">
      <c r="B167" s="18">
        <v>20640</v>
      </c>
    </row>
    <row r="168" spans="2:2" x14ac:dyDescent="0.25">
      <c r="B168" s="18">
        <v>12189</v>
      </c>
    </row>
    <row r="169" spans="2:2" x14ac:dyDescent="0.25">
      <c r="B169">
        <v>6520</v>
      </c>
    </row>
    <row r="170" spans="2:2" x14ac:dyDescent="0.25">
      <c r="B170">
        <v>7486</v>
      </c>
    </row>
    <row r="171" spans="2:2" x14ac:dyDescent="0.25">
      <c r="B171">
        <v>2826</v>
      </c>
    </row>
    <row r="172" spans="2:2" x14ac:dyDescent="0.25">
      <c r="B172">
        <v>1316</v>
      </c>
    </row>
    <row r="173" spans="2:2" x14ac:dyDescent="0.25">
      <c r="B173">
        <v>20174</v>
      </c>
    </row>
    <row r="174" spans="2:2" x14ac:dyDescent="0.25">
      <c r="B174">
        <v>4486</v>
      </c>
    </row>
    <row r="175" spans="2:2" x14ac:dyDescent="0.25">
      <c r="B175">
        <v>6574</v>
      </c>
    </row>
    <row r="176" spans="2:2" x14ac:dyDescent="0.25">
      <c r="B176">
        <v>15317</v>
      </c>
    </row>
    <row r="177" spans="2:2" x14ac:dyDescent="0.25">
      <c r="B177">
        <v>7098</v>
      </c>
    </row>
    <row r="178" spans="2:2" x14ac:dyDescent="0.25">
      <c r="B178">
        <v>17239</v>
      </c>
    </row>
    <row r="179" spans="2:2" x14ac:dyDescent="0.25">
      <c r="B179">
        <v>14400</v>
      </c>
    </row>
    <row r="180" spans="2:2" x14ac:dyDescent="0.25">
      <c r="B180">
        <v>4740</v>
      </c>
    </row>
    <row r="181" spans="2:2" x14ac:dyDescent="0.25">
      <c r="B181">
        <v>11580</v>
      </c>
    </row>
    <row r="182" spans="2:2" x14ac:dyDescent="0.25">
      <c r="B182">
        <v>3329</v>
      </c>
    </row>
    <row r="183" spans="2:2" x14ac:dyDescent="0.25">
      <c r="B183">
        <v>14080</v>
      </c>
    </row>
    <row r="184" spans="2:2" x14ac:dyDescent="0.25">
      <c r="B184">
        <v>9518</v>
      </c>
    </row>
    <row r="185" spans="2:2" x14ac:dyDescent="0.25">
      <c r="B185">
        <v>5943</v>
      </c>
    </row>
    <row r="186" spans="2:2" x14ac:dyDescent="0.25">
      <c r="B186">
        <v>5725</v>
      </c>
    </row>
    <row r="187" spans="2:2" x14ac:dyDescent="0.25">
      <c r="B187">
        <v>15500</v>
      </c>
    </row>
    <row r="188" spans="2:2" x14ac:dyDescent="0.25">
      <c r="B188">
        <v>5741</v>
      </c>
    </row>
    <row r="189" spans="2:2" x14ac:dyDescent="0.25">
      <c r="B189">
        <v>7703</v>
      </c>
    </row>
    <row r="190" spans="2:2" x14ac:dyDescent="0.25">
      <c r="B190">
        <v>11942</v>
      </c>
    </row>
    <row r="191" spans="2:2" x14ac:dyDescent="0.25">
      <c r="B191">
        <v>7418</v>
      </c>
    </row>
    <row r="192" spans="2:2" x14ac:dyDescent="0.25">
      <c r="B192">
        <v>38800</v>
      </c>
    </row>
    <row r="193" spans="2:2" x14ac:dyDescent="0.25">
      <c r="B193">
        <v>7080</v>
      </c>
    </row>
    <row r="194" spans="2:2" x14ac:dyDescent="0.25">
      <c r="B194">
        <v>6822</v>
      </c>
    </row>
    <row r="195" spans="2:2" x14ac:dyDescent="0.25">
      <c r="B195">
        <v>5990</v>
      </c>
    </row>
    <row r="196" spans="2:2" x14ac:dyDescent="0.25">
      <c r="B196">
        <v>17214</v>
      </c>
    </row>
    <row r="197" spans="2:2" x14ac:dyDescent="0.25">
      <c r="B197">
        <v>15250</v>
      </c>
    </row>
    <row r="198" spans="2:2" x14ac:dyDescent="0.25">
      <c r="B198">
        <v>840</v>
      </c>
    </row>
    <row r="199" spans="2:2" x14ac:dyDescent="0.25">
      <c r="B199">
        <v>10174</v>
      </c>
    </row>
    <row r="200" spans="2:2" x14ac:dyDescent="0.25">
      <c r="B200">
        <v>4824</v>
      </c>
    </row>
    <row r="201" spans="2:2" x14ac:dyDescent="0.25">
      <c r="B201">
        <v>19680</v>
      </c>
    </row>
    <row r="202" spans="2:2" x14ac:dyDescent="0.25">
      <c r="B202">
        <v>8464</v>
      </c>
    </row>
    <row r="203" spans="2:2" x14ac:dyDescent="0.25">
      <c r="B203">
        <v>4560</v>
      </c>
    </row>
    <row r="204" spans="2:2" x14ac:dyDescent="0.25">
      <c r="B204">
        <v>4963</v>
      </c>
    </row>
    <row r="205" spans="2:2" x14ac:dyDescent="0.25">
      <c r="B205">
        <v>270</v>
      </c>
    </row>
    <row r="206" spans="2:2" x14ac:dyDescent="0.25">
      <c r="B206">
        <v>7120</v>
      </c>
    </row>
    <row r="207" spans="2:2" x14ac:dyDescent="0.25">
      <c r="B207">
        <v>120</v>
      </c>
    </row>
    <row r="208" spans="2:2" x14ac:dyDescent="0.25">
      <c r="B208">
        <v>18400</v>
      </c>
    </row>
    <row r="209" spans="2:2" x14ac:dyDescent="0.25">
      <c r="B209">
        <v>7157</v>
      </c>
    </row>
    <row r="210" spans="2:2" x14ac:dyDescent="0.25">
      <c r="B210">
        <v>15600</v>
      </c>
    </row>
    <row r="211" spans="2:2" x14ac:dyDescent="0.25">
      <c r="B211">
        <v>26623</v>
      </c>
    </row>
    <row r="212" spans="2:2" x14ac:dyDescent="0.25">
      <c r="B212">
        <v>20094</v>
      </c>
    </row>
    <row r="213" spans="2:2" x14ac:dyDescent="0.25">
      <c r="B213">
        <v>9945</v>
      </c>
    </row>
    <row r="214" spans="2:2" x14ac:dyDescent="0.25">
      <c r="B214">
        <v>19401</v>
      </c>
    </row>
    <row r="215" spans="2:2" x14ac:dyDescent="0.25">
      <c r="B215">
        <v>15929</v>
      </c>
    </row>
    <row r="216" spans="2:2" x14ac:dyDescent="0.25">
      <c r="B216">
        <v>13072</v>
      </c>
    </row>
    <row r="217" spans="2:2" x14ac:dyDescent="0.25">
      <c r="B217">
        <v>10093</v>
      </c>
    </row>
    <row r="218" spans="2:2" x14ac:dyDescent="0.25">
      <c r="B218">
        <v>13486</v>
      </c>
    </row>
    <row r="219" spans="2:2" x14ac:dyDescent="0.25">
      <c r="B219">
        <v>14635</v>
      </c>
    </row>
    <row r="220" spans="2:2" x14ac:dyDescent="0.25">
      <c r="B220">
        <v>24297</v>
      </c>
    </row>
    <row r="221" spans="2:2" x14ac:dyDescent="0.25">
      <c r="B221">
        <v>19041</v>
      </c>
    </row>
    <row r="222" spans="2:2" x14ac:dyDescent="0.25">
      <c r="B222">
        <v>4558</v>
      </c>
    </row>
    <row r="223" spans="2:2" x14ac:dyDescent="0.25">
      <c r="B223">
        <v>2126</v>
      </c>
    </row>
    <row r="224" spans="2:2" x14ac:dyDescent="0.25">
      <c r="B224">
        <v>7347</v>
      </c>
    </row>
    <row r="225" spans="2:2" x14ac:dyDescent="0.25">
      <c r="B225">
        <v>32320</v>
      </c>
    </row>
    <row r="226" spans="2:2" x14ac:dyDescent="0.25">
      <c r="B226">
        <v>8480</v>
      </c>
    </row>
    <row r="227" spans="2:2" x14ac:dyDescent="0.25">
      <c r="B227">
        <v>23640</v>
      </c>
    </row>
    <row r="228" spans="2:2" x14ac:dyDescent="0.25">
      <c r="B228">
        <v>922</v>
      </c>
    </row>
    <row r="229" spans="2:2" x14ac:dyDescent="0.25">
      <c r="B229">
        <v>10057</v>
      </c>
    </row>
    <row r="230" spans="2:2" x14ac:dyDescent="0.25">
      <c r="B230">
        <v>7182</v>
      </c>
    </row>
    <row r="231" spans="2:2" x14ac:dyDescent="0.25">
      <c r="B231">
        <v>565</v>
      </c>
    </row>
    <row r="232" spans="2:2" x14ac:dyDescent="0.25">
      <c r="B232">
        <v>5400</v>
      </c>
    </row>
    <row r="233" spans="2:2" x14ac:dyDescent="0.25">
      <c r="B233">
        <v>5194</v>
      </c>
    </row>
    <row r="234" spans="2:2" x14ac:dyDescent="0.25">
      <c r="B234">
        <v>7712</v>
      </c>
    </row>
    <row r="235" spans="2:2" x14ac:dyDescent="0.25">
      <c r="B235">
        <v>10320</v>
      </c>
    </row>
    <row r="236" spans="2:2" x14ac:dyDescent="0.25">
      <c r="B236">
        <v>8205</v>
      </c>
    </row>
    <row r="237" spans="2:2" x14ac:dyDescent="0.25">
      <c r="B237">
        <v>17630</v>
      </c>
    </row>
    <row r="238" spans="2:2" x14ac:dyDescent="0.25">
      <c r="B238">
        <v>15102</v>
      </c>
    </row>
    <row r="239" spans="2:2" x14ac:dyDescent="0.25">
      <c r="B239">
        <v>12401</v>
      </c>
    </row>
    <row r="240" spans="2:2" x14ac:dyDescent="0.25">
      <c r="B240">
        <v>12121</v>
      </c>
    </row>
    <row r="241" spans="2:2" x14ac:dyDescent="0.25">
      <c r="B241">
        <v>13618</v>
      </c>
    </row>
    <row r="242" spans="2:2" x14ac:dyDescent="0.25">
      <c r="B242">
        <v>23840</v>
      </c>
    </row>
    <row r="243" spans="2:2" x14ac:dyDescent="0.25">
      <c r="B243">
        <v>4274</v>
      </c>
    </row>
    <row r="244" spans="2:2" x14ac:dyDescent="0.25">
      <c r="B244">
        <v>6640</v>
      </c>
    </row>
    <row r="245" spans="2:2" x14ac:dyDescent="0.25">
      <c r="B245">
        <v>57760</v>
      </c>
    </row>
    <row r="246" spans="2:2" x14ac:dyDescent="0.25">
      <c r="B246">
        <v>5101</v>
      </c>
    </row>
    <row r="247" spans="2:2" x14ac:dyDescent="0.25">
      <c r="B247">
        <v>22515</v>
      </c>
    </row>
    <row r="248" spans="2:2" x14ac:dyDescent="0.25">
      <c r="B248">
        <v>8911</v>
      </c>
    </row>
    <row r="249" spans="2:2" x14ac:dyDescent="0.25">
      <c r="B249">
        <v>10745</v>
      </c>
    </row>
    <row r="250" spans="2:2" x14ac:dyDescent="0.25">
      <c r="B250">
        <v>15040</v>
      </c>
    </row>
    <row r="251" spans="2:2" x14ac:dyDescent="0.25">
      <c r="B251">
        <v>5520</v>
      </c>
    </row>
    <row r="252" spans="2:2" x14ac:dyDescent="0.25">
      <c r="B252">
        <v>5424</v>
      </c>
    </row>
    <row r="253" spans="2:2" x14ac:dyDescent="0.25">
      <c r="B253">
        <v>0</v>
      </c>
    </row>
    <row r="254" spans="2:2" x14ac:dyDescent="0.25">
      <c r="B254">
        <v>15920</v>
      </c>
    </row>
    <row r="255" spans="2:2" x14ac:dyDescent="0.25">
      <c r="B255">
        <v>12642</v>
      </c>
    </row>
    <row r="256" spans="2:2" x14ac:dyDescent="0.25">
      <c r="B256">
        <v>9540</v>
      </c>
    </row>
    <row r="257" spans="2:2" x14ac:dyDescent="0.25">
      <c r="B257">
        <v>20932</v>
      </c>
    </row>
    <row r="258" spans="2:2" x14ac:dyDescent="0.25">
      <c r="B258">
        <v>11040</v>
      </c>
    </row>
    <row r="259" spans="2:2" x14ac:dyDescent="0.25">
      <c r="B259">
        <v>8949</v>
      </c>
    </row>
    <row r="260" spans="2:2" x14ac:dyDescent="0.25">
      <c r="B260">
        <v>6728</v>
      </c>
    </row>
    <row r="261" spans="2:2" x14ac:dyDescent="0.25">
      <c r="B261">
        <v>4007</v>
      </c>
    </row>
    <row r="262" spans="2:2" x14ac:dyDescent="0.25">
      <c r="B262">
        <v>4880</v>
      </c>
    </row>
    <row r="263" spans="2:2" x14ac:dyDescent="0.25">
      <c r="B263">
        <v>3629</v>
      </c>
    </row>
    <row r="264" spans="2:2" x14ac:dyDescent="0.25">
      <c r="B264">
        <v>4200</v>
      </c>
    </row>
    <row r="265" spans="2:2" x14ac:dyDescent="0.25">
      <c r="B265">
        <v>9120</v>
      </c>
    </row>
    <row r="266" spans="2:2" x14ac:dyDescent="0.25">
      <c r="B266">
        <v>17160</v>
      </c>
    </row>
    <row r="267" spans="2:2" x14ac:dyDescent="0.25">
      <c r="B267">
        <v>7777</v>
      </c>
    </row>
    <row r="268" spans="2:2" x14ac:dyDescent="0.25">
      <c r="B268">
        <v>6524</v>
      </c>
    </row>
    <row r="269" spans="2:2" x14ac:dyDescent="0.25">
      <c r="B269">
        <v>8160</v>
      </c>
    </row>
    <row r="270" spans="2:2" x14ac:dyDescent="0.25">
      <c r="B270">
        <v>12560</v>
      </c>
    </row>
    <row r="271" spans="2:2" x14ac:dyDescent="0.25">
      <c r="B271">
        <v>7980</v>
      </c>
    </row>
    <row r="272" spans="2:2" x14ac:dyDescent="0.25">
      <c r="B272">
        <v>13040</v>
      </c>
    </row>
    <row r="273" spans="2:2" x14ac:dyDescent="0.25">
      <c r="B273">
        <v>10800</v>
      </c>
    </row>
    <row r="274" spans="2:2" x14ac:dyDescent="0.25">
      <c r="B274">
        <v>15318</v>
      </c>
    </row>
    <row r="275" spans="2:2" x14ac:dyDescent="0.25">
      <c r="B275">
        <v>10306</v>
      </c>
    </row>
    <row r="276" spans="2:2" x14ac:dyDescent="0.25">
      <c r="B276">
        <v>18480</v>
      </c>
    </row>
    <row r="277" spans="2:2" x14ac:dyDescent="0.25">
      <c r="B277">
        <v>12879</v>
      </c>
    </row>
    <row r="278" spans="2:2" x14ac:dyDescent="0.25">
      <c r="B278">
        <v>8550</v>
      </c>
    </row>
    <row r="279" spans="2:2" x14ac:dyDescent="0.25">
      <c r="B279">
        <v>22680</v>
      </c>
    </row>
    <row r="280" spans="2:2" x14ac:dyDescent="0.25">
      <c r="B280">
        <v>19569</v>
      </c>
    </row>
    <row r="281" spans="2:2" x14ac:dyDescent="0.25">
      <c r="B281">
        <v>5092</v>
      </c>
    </row>
    <row r="282" spans="2:2" x14ac:dyDescent="0.25">
      <c r="B282">
        <v>23280</v>
      </c>
    </row>
    <row r="283" spans="2:2" x14ac:dyDescent="0.25">
      <c r="B283">
        <v>17838</v>
      </c>
    </row>
    <row r="284" spans="2:2" x14ac:dyDescent="0.25">
      <c r="B284">
        <v>14397</v>
      </c>
    </row>
    <row r="285" spans="2:2" x14ac:dyDescent="0.25">
      <c r="B285">
        <v>11173</v>
      </c>
    </row>
    <row r="286" spans="2:2" x14ac:dyDescent="0.25">
      <c r="B286">
        <v>37280</v>
      </c>
    </row>
    <row r="287" spans="2:2" x14ac:dyDescent="0.25">
      <c r="B287">
        <v>18</v>
      </c>
    </row>
    <row r="288" spans="2:2" x14ac:dyDescent="0.25">
      <c r="B288">
        <v>18</v>
      </c>
    </row>
    <row r="289" spans="2:2" x14ac:dyDescent="0.25">
      <c r="B289">
        <v>19360</v>
      </c>
    </row>
    <row r="290" spans="2:2" x14ac:dyDescent="0.25">
      <c r="B290">
        <v>43560</v>
      </c>
    </row>
    <row r="291" spans="2:2" x14ac:dyDescent="0.25">
      <c r="B291">
        <v>5983</v>
      </c>
    </row>
    <row r="292" spans="2:2" x14ac:dyDescent="0.25">
      <c r="B292">
        <v>15681</v>
      </c>
    </row>
    <row r="293" spans="2:2" x14ac:dyDescent="0.25">
      <c r="B293">
        <v>6360</v>
      </c>
    </row>
    <row r="294" spans="2:2" x14ac:dyDescent="0.25">
      <c r="B294">
        <v>17888</v>
      </c>
    </row>
    <row r="295" spans="2:2" x14ac:dyDescent="0.25">
      <c r="B295">
        <v>6960</v>
      </c>
    </row>
    <row r="296" spans="2:2" x14ac:dyDescent="0.25">
      <c r="B296">
        <v>24000</v>
      </c>
    </row>
    <row r="297" spans="2:2" x14ac:dyDescent="0.25">
      <c r="B297">
        <v>2678</v>
      </c>
    </row>
    <row r="298" spans="2:2" x14ac:dyDescent="0.25">
      <c r="B298">
        <v>2220</v>
      </c>
    </row>
    <row r="299" spans="2:2" x14ac:dyDescent="0.25">
      <c r="B299">
        <v>9188</v>
      </c>
    </row>
    <row r="300" spans="2:2" x14ac:dyDescent="0.25">
      <c r="B300">
        <v>2634</v>
      </c>
    </row>
    <row r="301" spans="2:2" x14ac:dyDescent="0.25">
      <c r="B301">
        <v>19680</v>
      </c>
    </row>
    <row r="302" spans="2:2" x14ac:dyDescent="0.25">
      <c r="B302">
        <v>4822</v>
      </c>
    </row>
    <row r="303" spans="2:2" x14ac:dyDescent="0.25">
      <c r="B303">
        <v>10018</v>
      </c>
    </row>
    <row r="304" spans="2:2" x14ac:dyDescent="0.25">
      <c r="B304">
        <v>7581</v>
      </c>
    </row>
    <row r="305" spans="2:2" x14ac:dyDescent="0.25">
      <c r="B305">
        <v>19028</v>
      </c>
    </row>
    <row r="306" spans="2:2" x14ac:dyDescent="0.25">
      <c r="B306">
        <v>4895</v>
      </c>
    </row>
    <row r="307" spans="2:2" x14ac:dyDescent="0.25">
      <c r="B307">
        <v>1320</v>
      </c>
    </row>
    <row r="308" spans="2:2" x14ac:dyDescent="0.25">
      <c r="B308">
        <v>18120</v>
      </c>
    </row>
    <row r="309" spans="2:2" x14ac:dyDescent="0.25">
      <c r="B309">
        <v>6926</v>
      </c>
    </row>
    <row r="310" spans="2:2" x14ac:dyDescent="0.25">
      <c r="B310">
        <v>13171</v>
      </c>
    </row>
    <row r="311" spans="2:2" x14ac:dyDescent="0.25">
      <c r="B311">
        <v>7600</v>
      </c>
    </row>
    <row r="312" spans="2:2" x14ac:dyDescent="0.25">
      <c r="B312">
        <v>27480</v>
      </c>
    </row>
    <row r="313" spans="2:2" x14ac:dyDescent="0.25">
      <c r="B313">
        <v>0</v>
      </c>
    </row>
    <row r="314" spans="2:2" x14ac:dyDescent="0.25">
      <c r="B314">
        <v>4146</v>
      </c>
    </row>
    <row r="315" spans="2:2" x14ac:dyDescent="0.25">
      <c r="B315">
        <v>5091</v>
      </c>
    </row>
    <row r="316" spans="2:2" x14ac:dyDescent="0.25">
      <c r="B316">
        <v>80</v>
      </c>
    </row>
    <row r="317" spans="2:2" x14ac:dyDescent="0.25">
      <c r="B317">
        <v>11700</v>
      </c>
    </row>
    <row r="318" spans="2:2" x14ac:dyDescent="0.25">
      <c r="B318">
        <v>5938</v>
      </c>
    </row>
    <row r="319" spans="2:2" x14ac:dyDescent="0.25">
      <c r="B319">
        <v>10080</v>
      </c>
    </row>
    <row r="320" spans="2:2" x14ac:dyDescent="0.25">
      <c r="B320">
        <v>3777</v>
      </c>
    </row>
    <row r="321" spans="2:2" x14ac:dyDescent="0.25">
      <c r="B321">
        <v>12739</v>
      </c>
    </row>
    <row r="322" spans="2:2" x14ac:dyDescent="0.25">
      <c r="B322">
        <v>8083</v>
      </c>
    </row>
    <row r="323" spans="2:2" x14ac:dyDescent="0.25">
      <c r="B323">
        <v>13801</v>
      </c>
    </row>
    <row r="324" spans="2:2" x14ac:dyDescent="0.25">
      <c r="B324">
        <v>3509</v>
      </c>
    </row>
    <row r="325" spans="2:2" x14ac:dyDescent="0.25">
      <c r="B325">
        <v>31620</v>
      </c>
    </row>
    <row r="326" spans="2:2" x14ac:dyDescent="0.25">
      <c r="B326">
        <v>2400</v>
      </c>
    </row>
    <row r="327" spans="2:2" x14ac:dyDescent="0.25">
      <c r="B327">
        <v>1833</v>
      </c>
    </row>
    <row r="328" spans="2:2" x14ac:dyDescent="0.25">
      <c r="B328">
        <v>44000</v>
      </c>
    </row>
    <row r="329" spans="2:2" x14ac:dyDescent="0.25">
      <c r="B329">
        <v>12427</v>
      </c>
    </row>
    <row r="330" spans="2:2" x14ac:dyDescent="0.25">
      <c r="B330">
        <v>18540</v>
      </c>
    </row>
    <row r="331" spans="2:2" x14ac:dyDescent="0.25">
      <c r="B331">
        <v>15300</v>
      </c>
    </row>
    <row r="332" spans="2:2" x14ac:dyDescent="0.25">
      <c r="B332">
        <v>6800</v>
      </c>
    </row>
    <row r="333" spans="2:2" x14ac:dyDescent="0.25">
      <c r="B333">
        <v>3360</v>
      </c>
    </row>
    <row r="334" spans="2:2" x14ac:dyDescent="0.25">
      <c r="B334">
        <v>5368</v>
      </c>
    </row>
    <row r="335" spans="2:2" x14ac:dyDescent="0.25">
      <c r="B335">
        <v>27900</v>
      </c>
    </row>
    <row r="336" spans="2:2" x14ac:dyDescent="0.25">
      <c r="B336">
        <v>39420</v>
      </c>
    </row>
    <row r="337" spans="2:2" x14ac:dyDescent="0.25">
      <c r="B337">
        <v>40500</v>
      </c>
    </row>
    <row r="338" spans="2:2" x14ac:dyDescent="0.25">
      <c r="B338">
        <v>26280</v>
      </c>
    </row>
    <row r="339" spans="2:2" x14ac:dyDescent="0.25">
      <c r="B339">
        <v>46720</v>
      </c>
    </row>
    <row r="340" spans="2:2" x14ac:dyDescent="0.25">
      <c r="B340">
        <v>5057</v>
      </c>
    </row>
    <row r="341" spans="2:2" x14ac:dyDescent="0.25">
      <c r="B341">
        <v>7140</v>
      </c>
    </row>
    <row r="342" spans="2:2" x14ac:dyDescent="0.25">
      <c r="B342">
        <v>2682</v>
      </c>
    </row>
    <row r="343" spans="2:2" x14ac:dyDescent="0.25">
      <c r="B343">
        <v>509</v>
      </c>
    </row>
    <row r="344" spans="2:2" x14ac:dyDescent="0.25">
      <c r="B344">
        <v>3593</v>
      </c>
    </row>
    <row r="345" spans="2:2" x14ac:dyDescent="0.25">
      <c r="B345">
        <v>24720</v>
      </c>
    </row>
    <row r="346" spans="2:2" x14ac:dyDescent="0.25">
      <c r="B346">
        <v>32400</v>
      </c>
    </row>
    <row r="347" spans="2:2" x14ac:dyDescent="0.25">
      <c r="B347">
        <v>6000</v>
      </c>
    </row>
    <row r="348" spans="2:2" x14ac:dyDescent="0.25">
      <c r="B348">
        <v>15540</v>
      </c>
    </row>
    <row r="349" spans="2:2" x14ac:dyDescent="0.25">
      <c r="B349">
        <v>6309</v>
      </c>
    </row>
    <row r="350" spans="2:2" x14ac:dyDescent="0.25">
      <c r="B350">
        <v>35640</v>
      </c>
    </row>
    <row r="351" spans="2:2" x14ac:dyDescent="0.25">
      <c r="B351">
        <v>43</v>
      </c>
    </row>
    <row r="352" spans="2:2" x14ac:dyDescent="0.25">
      <c r="B352">
        <v>13500</v>
      </c>
    </row>
    <row r="353" spans="2:2" x14ac:dyDescent="0.25">
      <c r="B353">
        <v>19440</v>
      </c>
    </row>
    <row r="354" spans="2:2" x14ac:dyDescent="0.25">
      <c r="B354">
        <v>18280</v>
      </c>
    </row>
    <row r="355" spans="2:2" x14ac:dyDescent="0.25">
      <c r="B355">
        <v>17400</v>
      </c>
    </row>
    <row r="356" spans="2:2" x14ac:dyDescent="0.25">
      <c r="B356">
        <v>320</v>
      </c>
    </row>
    <row r="357" spans="2:2" x14ac:dyDescent="0.25">
      <c r="B357">
        <v>8940</v>
      </c>
    </row>
    <row r="358" spans="2:2" x14ac:dyDescent="0.25">
      <c r="B358">
        <v>0</v>
      </c>
    </row>
    <row r="359" spans="2:2" x14ac:dyDescent="0.25">
      <c r="B359" s="18">
        <v>71880</v>
      </c>
    </row>
    <row r="360" spans="2:2" x14ac:dyDescent="0.25">
      <c r="B360" s="18">
        <v>2758</v>
      </c>
    </row>
    <row r="361" spans="2:2" x14ac:dyDescent="0.25">
      <c r="B361" s="18">
        <v>21280</v>
      </c>
    </row>
    <row r="362" spans="2:2" x14ac:dyDescent="0.25">
      <c r="B362" s="18">
        <v>39360</v>
      </c>
    </row>
    <row r="363" spans="2:2" x14ac:dyDescent="0.25">
      <c r="B363" s="18">
        <v>3970</v>
      </c>
    </row>
    <row r="364" spans="2:2" x14ac:dyDescent="0.25">
      <c r="B364" s="18">
        <v>6189</v>
      </c>
    </row>
    <row r="365" spans="2:2" x14ac:dyDescent="0.25">
      <c r="B365" s="18">
        <v>20880</v>
      </c>
    </row>
    <row r="366" spans="2:2" x14ac:dyDescent="0.25">
      <c r="B366" s="18">
        <v>36420</v>
      </c>
    </row>
    <row r="367" spans="2:2" x14ac:dyDescent="0.25">
      <c r="B367">
        <v>11305</v>
      </c>
    </row>
    <row r="368" spans="2:2" x14ac:dyDescent="0.25">
      <c r="B368">
        <v>46140</v>
      </c>
    </row>
  </sheetData>
  <mergeCells count="2">
    <mergeCell ref="AY2:AZ2"/>
    <mergeCell ref="BH2:B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K368"/>
  <sheetViews>
    <sheetView topLeftCell="AC1" workbookViewId="0">
      <selection activeCell="AS5" sqref="AS5:AS10"/>
    </sheetView>
  </sheetViews>
  <sheetFormatPr defaultRowHeight="15" x14ac:dyDescent="0.25"/>
  <cols>
    <col min="3" max="3" width="2.7109375" customWidth="1"/>
    <col min="6" max="7" width="11.7109375" customWidth="1"/>
    <col min="10" max="10" width="2.7109375" customWidth="1"/>
    <col min="13" max="14" width="11.7109375" customWidth="1"/>
    <col min="17" max="17" width="2.7109375" customWidth="1"/>
    <col min="20" max="21" width="11.7109375" customWidth="1"/>
    <col min="24" max="24" width="2.7109375" customWidth="1"/>
    <col min="27" max="28" width="11.7109375" customWidth="1"/>
    <col min="34" max="34" width="2.7109375" customWidth="1"/>
    <col min="35" max="35" width="9.140625" customWidth="1"/>
    <col min="39" max="39" width="2.7109375" customWidth="1"/>
    <col min="40" max="40" width="9.140625" customWidth="1"/>
    <col min="44" max="44" width="2.7109375" customWidth="1"/>
    <col min="45" max="45" width="9.140625" customWidth="1"/>
    <col min="49" max="49" width="2.7109375" customWidth="1"/>
    <col min="50" max="50" width="9.140625" customWidth="1"/>
    <col min="51" max="52" width="9.7109375" customWidth="1"/>
    <col min="53" max="53" width="1.7109375" customWidth="1"/>
    <col min="54" max="58" width="9.7109375" customWidth="1"/>
    <col min="59" max="59" width="1.7109375" customWidth="1"/>
    <col min="60" max="60" width="9.7109375" customWidth="1"/>
    <col min="61" max="61" width="10.7109375" customWidth="1"/>
    <col min="62" max="63" width="9.7109375" customWidth="1"/>
  </cols>
  <sheetData>
    <row r="1" spans="2:63" x14ac:dyDescent="0.25">
      <c r="AY1" s="1"/>
      <c r="AZ1" s="1"/>
      <c r="BA1" s="1"/>
      <c r="BB1" s="1"/>
      <c r="BC1" s="1"/>
      <c r="BE1" s="30" t="s">
        <v>158</v>
      </c>
      <c r="BF1" s="1"/>
      <c r="BG1" s="1"/>
      <c r="BH1" s="1"/>
      <c r="BI1" s="1"/>
      <c r="BJ1" s="1"/>
      <c r="BK1" s="1"/>
    </row>
    <row r="2" spans="2:63" x14ac:dyDescent="0.25">
      <c r="B2" s="3" t="s">
        <v>58</v>
      </c>
      <c r="I2" s="3" t="s">
        <v>58</v>
      </c>
      <c r="P2" s="3" t="s">
        <v>58</v>
      </c>
      <c r="W2" s="3" t="s">
        <v>58</v>
      </c>
      <c r="AD2" s="1"/>
      <c r="AE2" s="1" t="s">
        <v>59</v>
      </c>
      <c r="AF2" s="1"/>
      <c r="AG2" s="1"/>
      <c r="AI2" s="1"/>
      <c r="AJ2" s="1" t="s">
        <v>60</v>
      </c>
      <c r="AK2" s="1"/>
      <c r="AL2" s="1"/>
      <c r="AN2" s="1"/>
      <c r="AO2" s="1" t="s">
        <v>61</v>
      </c>
      <c r="AP2" s="1"/>
      <c r="AQ2" s="1"/>
      <c r="AS2" s="1"/>
      <c r="AT2" s="1" t="s">
        <v>62</v>
      </c>
      <c r="AU2" s="1"/>
      <c r="AV2" s="1"/>
      <c r="AY2" s="53" t="s">
        <v>63</v>
      </c>
      <c r="AZ2" s="53"/>
      <c r="BB2" s="31"/>
      <c r="BC2" s="31"/>
      <c r="BD2" s="32" t="s">
        <v>157</v>
      </c>
      <c r="BE2" s="31"/>
      <c r="BF2" s="31"/>
      <c r="BH2" s="54" t="s">
        <v>65</v>
      </c>
      <c r="BI2" s="54"/>
      <c r="BJ2" s="54"/>
      <c r="BK2" s="54"/>
    </row>
    <row r="3" spans="2:63" x14ac:dyDescent="0.25">
      <c r="B3" s="8" t="s">
        <v>66</v>
      </c>
      <c r="I3" s="8" t="s">
        <v>67</v>
      </c>
      <c r="P3" s="8" t="s">
        <v>68</v>
      </c>
      <c r="W3" s="8" t="s">
        <v>69</v>
      </c>
      <c r="AE3" s="7" t="s">
        <v>40</v>
      </c>
      <c r="AF3" s="3" t="s">
        <v>155</v>
      </c>
      <c r="AJ3" s="7" t="s">
        <v>40</v>
      </c>
      <c r="AK3" s="3" t="s">
        <v>155</v>
      </c>
      <c r="AO3" s="7" t="s">
        <v>40</v>
      </c>
      <c r="AP3" s="3" t="s">
        <v>155</v>
      </c>
      <c r="AT3" s="7" t="s">
        <v>40</v>
      </c>
      <c r="AU3" s="3" t="s">
        <v>155</v>
      </c>
      <c r="AY3" s="7"/>
      <c r="AZ3" s="7"/>
      <c r="BA3" s="7"/>
      <c r="BB3" s="3" t="s">
        <v>71</v>
      </c>
      <c r="BC3" s="3" t="s">
        <v>72</v>
      </c>
      <c r="BD3" s="3" t="s">
        <v>72</v>
      </c>
      <c r="BE3" s="3" t="s">
        <v>73</v>
      </c>
      <c r="BF3" s="3" t="s">
        <v>74</v>
      </c>
      <c r="BG3" s="3"/>
      <c r="BH3" s="33" t="s">
        <v>40</v>
      </c>
      <c r="BI3" s="33" t="s">
        <v>40</v>
      </c>
      <c r="BJ3" s="3" t="s">
        <v>75</v>
      </c>
      <c r="BK3" s="3" t="s">
        <v>76</v>
      </c>
    </row>
    <row r="4" spans="2:63" x14ac:dyDescent="0.25">
      <c r="B4" s="9" t="s">
        <v>77</v>
      </c>
      <c r="I4" s="9" t="s">
        <v>77</v>
      </c>
      <c r="P4" s="9" t="s">
        <v>77</v>
      </c>
      <c r="W4" s="9" t="s">
        <v>77</v>
      </c>
      <c r="AE4" s="3" t="s">
        <v>78</v>
      </c>
      <c r="AF4" s="7" t="s">
        <v>156</v>
      </c>
      <c r="AJ4" s="3" t="s">
        <v>78</v>
      </c>
      <c r="AK4" s="7" t="s">
        <v>156</v>
      </c>
      <c r="AO4" s="3" t="s">
        <v>78</v>
      </c>
      <c r="AP4" s="7" t="s">
        <v>156</v>
      </c>
      <c r="AT4" s="3" t="s">
        <v>78</v>
      </c>
      <c r="AU4" s="7" t="s">
        <v>156</v>
      </c>
      <c r="AY4" s="34"/>
      <c r="AZ4" s="35"/>
      <c r="BA4" s="35"/>
      <c r="BB4" s="3" t="s">
        <v>80</v>
      </c>
      <c r="BC4" s="3" t="s">
        <v>81</v>
      </c>
      <c r="BD4" s="3" t="s">
        <v>82</v>
      </c>
      <c r="BE4" s="3" t="s">
        <v>81</v>
      </c>
      <c r="BF4" s="3" t="s">
        <v>81</v>
      </c>
      <c r="BG4" s="3"/>
      <c r="BH4" s="3" t="s">
        <v>83</v>
      </c>
      <c r="BI4" s="3" t="s">
        <v>82</v>
      </c>
      <c r="BJ4" s="3" t="s">
        <v>84</v>
      </c>
      <c r="BK4" s="3" t="s">
        <v>84</v>
      </c>
    </row>
    <row r="5" spans="2:63" ht="15.75" thickBot="1" x14ac:dyDescent="0.3">
      <c r="B5" s="10" t="s">
        <v>40</v>
      </c>
      <c r="I5" s="10" t="s">
        <v>40</v>
      </c>
      <c r="P5" s="10" t="s">
        <v>40</v>
      </c>
      <c r="W5" s="10" t="s">
        <v>40</v>
      </c>
      <c r="AD5" s="12" t="s">
        <v>270</v>
      </c>
      <c r="AE5" s="12" t="s">
        <v>82</v>
      </c>
      <c r="AF5" s="12" t="s">
        <v>85</v>
      </c>
      <c r="AG5" s="11" t="s">
        <v>86</v>
      </c>
      <c r="AH5" s="11"/>
      <c r="AI5" s="12" t="s">
        <v>270</v>
      </c>
      <c r="AJ5" s="12" t="s">
        <v>82</v>
      </c>
      <c r="AK5" s="12" t="s">
        <v>85</v>
      </c>
      <c r="AL5" s="11" t="s">
        <v>86</v>
      </c>
      <c r="AM5" s="11"/>
      <c r="AN5" s="12" t="s">
        <v>270</v>
      </c>
      <c r="AO5" s="12" t="s">
        <v>82</v>
      </c>
      <c r="AP5" s="12" t="s">
        <v>85</v>
      </c>
      <c r="AQ5" s="11" t="s">
        <v>86</v>
      </c>
      <c r="AR5" s="11"/>
      <c r="AS5" s="12" t="s">
        <v>270</v>
      </c>
      <c r="AT5" s="12" t="s">
        <v>82</v>
      </c>
      <c r="AU5" s="12" t="s">
        <v>85</v>
      </c>
      <c r="AV5" s="11" t="s">
        <v>86</v>
      </c>
      <c r="AW5" s="11"/>
      <c r="AY5" s="12" t="s">
        <v>87</v>
      </c>
      <c r="AZ5" s="12" t="s">
        <v>88</v>
      </c>
      <c r="BA5" s="12"/>
      <c r="BB5" s="12" t="s">
        <v>89</v>
      </c>
      <c r="BC5" s="12" t="s">
        <v>4</v>
      </c>
      <c r="BD5" s="12" t="s">
        <v>78</v>
      </c>
      <c r="BE5" s="12" t="s">
        <v>90</v>
      </c>
      <c r="BF5" s="12" t="s">
        <v>4</v>
      </c>
      <c r="BG5" s="12"/>
      <c r="BH5" s="12" t="s">
        <v>91</v>
      </c>
      <c r="BI5" s="12" t="s">
        <v>0</v>
      </c>
      <c r="BJ5" s="12" t="s">
        <v>4</v>
      </c>
      <c r="BK5" s="12" t="s">
        <v>4</v>
      </c>
    </row>
    <row r="6" spans="2:63" x14ac:dyDescent="0.25">
      <c r="B6" s="13" t="s">
        <v>78</v>
      </c>
      <c r="I6" s="13" t="s">
        <v>78</v>
      </c>
      <c r="P6" s="13" t="s">
        <v>78</v>
      </c>
      <c r="W6" s="13" t="s">
        <v>78</v>
      </c>
      <c r="AE6" s="3"/>
      <c r="AY6" s="14" t="s">
        <v>92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63" x14ac:dyDescent="0.25">
      <c r="AE7" s="3"/>
      <c r="AY7" s="3">
        <v>0</v>
      </c>
      <c r="AZ7" s="3">
        <v>6000</v>
      </c>
      <c r="BB7" s="15">
        <f>COUNTIFS($AE$8:$AE$62,"&gt;="&amp;AY7,$AE$8:$AE$62,"&lt;="&amp;AZ7)</f>
        <v>9</v>
      </c>
      <c r="BC7" s="6">
        <f>SUMPRODUCT(($AE$8:$AE$62&gt;=AY7)*($AE$8:$AE$62&lt;=AZ7)*$AF$8:$AF$62*$AG$8:$AG$62)/BB7</f>
        <v>6.8235111111111122</v>
      </c>
      <c r="BD7" s="16">
        <f>SUMPRODUCT(($AE$8:$AE$62&gt;=AY7)*($AE$8:$AE$62&lt;=AZ7)*$AE$8:$AE$62)/BB7</f>
        <v>3541.7777777777778</v>
      </c>
      <c r="BE7" s="17"/>
      <c r="BF7" s="6">
        <f>(SUMPRODUCT(($AE$8:$AE$62&gt;=AY7)*($AE$8:$AE$62&lt;=AZ7)*(($AF$8:$AF$62*$AG$8:$AG$62-BE11*$AE$8:$AE$62)^2))/(BB7-1))^0.5</f>
        <v>7.9627873953635389</v>
      </c>
      <c r="BH7" s="16">
        <f>F24</f>
        <v>105</v>
      </c>
      <c r="BI7" s="16">
        <f>G24</f>
        <v>367365</v>
      </c>
    </row>
    <row r="8" spans="2:63" x14ac:dyDescent="0.25">
      <c r="B8" s="18">
        <v>3060</v>
      </c>
      <c r="I8">
        <v>3703</v>
      </c>
      <c r="P8">
        <v>4534</v>
      </c>
      <c r="W8">
        <v>5340</v>
      </c>
      <c r="AD8" s="3">
        <v>87941</v>
      </c>
      <c r="AE8">
        <v>4822</v>
      </c>
      <c r="AF8">
        <v>7.8136000000000001</v>
      </c>
      <c r="AG8" s="19">
        <v>1</v>
      </c>
      <c r="AH8" s="19"/>
      <c r="AI8" s="3">
        <v>63491</v>
      </c>
      <c r="AJ8">
        <v>3579</v>
      </c>
      <c r="AK8">
        <v>12.6168</v>
      </c>
      <c r="AL8" s="19">
        <v>1</v>
      </c>
      <c r="AM8" s="19"/>
      <c r="AN8" s="3">
        <v>48345</v>
      </c>
      <c r="AO8">
        <v>7480</v>
      </c>
      <c r="AP8">
        <v>0.4798</v>
      </c>
      <c r="AQ8" s="19">
        <v>40</v>
      </c>
      <c r="AR8" s="19"/>
      <c r="AS8" s="3">
        <v>25752</v>
      </c>
      <c r="AT8">
        <v>42780</v>
      </c>
      <c r="AU8">
        <v>1.1453</v>
      </c>
      <c r="AV8" s="19">
        <v>60</v>
      </c>
      <c r="AW8" s="19"/>
      <c r="AY8" s="7">
        <v>6001</v>
      </c>
      <c r="AZ8" s="7">
        <v>12000</v>
      </c>
      <c r="BA8" s="3"/>
      <c r="BB8" s="15">
        <f t="shared" ref="BB8:BB9" si="0">COUNTIFS($AE$8:$AE$62,"&gt;="&amp;AY8,$AE$8:$AE$62,"&lt;="&amp;AZ8)</f>
        <v>14</v>
      </c>
      <c r="BC8" s="6">
        <f t="shared" ref="BC8:BC9" si="1">SUMPRODUCT(($AE$8:$AE$62&gt;=AY8)*($AE$8:$AE$62&lt;=AZ8)*$AF$8:$AF$62*$AG$8:$AG$62)/BB8</f>
        <v>17.526942857142856</v>
      </c>
      <c r="BD8" s="16">
        <f t="shared" ref="BD8:BD9" si="2">SUMPRODUCT(($AE$8:$AE$62&gt;=AY8)*($AE$8:$AE$62&lt;=AZ8)*$AE$8:$AE$62)/BB8</f>
        <v>9671.6428571428569</v>
      </c>
      <c r="BE8" s="17"/>
      <c r="BF8" s="6">
        <f>(SUMPRODUCT(($AE$8:$AE$62&gt;=AY8)*($AE$8:$AE$62&lt;=AZ8)*(($AF$8:$AF$62*$AG$8:$AG$62-BE11*$AE$8:$AE$62)^2))/(BB8-1))^0.5</f>
        <v>11.890534357664187</v>
      </c>
      <c r="BH8" s="16">
        <f t="shared" ref="BH8:BI10" si="3">F25</f>
        <v>117</v>
      </c>
      <c r="BI8" s="16">
        <f t="shared" si="3"/>
        <v>1009114</v>
      </c>
      <c r="BK8" s="16"/>
    </row>
    <row r="9" spans="2:63" x14ac:dyDescent="0.25">
      <c r="B9" s="18">
        <v>4757</v>
      </c>
      <c r="I9">
        <v>4306</v>
      </c>
      <c r="P9">
        <v>4660</v>
      </c>
      <c r="W9">
        <v>45600</v>
      </c>
      <c r="AD9" s="3">
        <v>28808</v>
      </c>
      <c r="AE9">
        <v>5944</v>
      </c>
      <c r="AF9">
        <v>31.54</v>
      </c>
      <c r="AG9" s="19">
        <v>1</v>
      </c>
      <c r="AH9" s="19"/>
      <c r="AI9" s="3">
        <v>90501</v>
      </c>
      <c r="AJ9">
        <v>14520</v>
      </c>
      <c r="AK9">
        <v>0.1744</v>
      </c>
      <c r="AL9" s="19">
        <v>120</v>
      </c>
      <c r="AM9" s="19"/>
      <c r="AN9" s="3">
        <v>92284</v>
      </c>
      <c r="AO9">
        <v>8000</v>
      </c>
      <c r="AP9">
        <v>0.24299999999999999</v>
      </c>
      <c r="AQ9" s="19">
        <v>80</v>
      </c>
      <c r="AR9" s="19"/>
      <c r="AS9" s="3">
        <v>13924</v>
      </c>
      <c r="AT9">
        <v>45600</v>
      </c>
      <c r="AU9">
        <v>0.52159999999999995</v>
      </c>
      <c r="AV9" s="19">
        <v>120</v>
      </c>
      <c r="AW9" s="19"/>
      <c r="AY9" s="7">
        <v>12001</v>
      </c>
      <c r="AZ9" s="7">
        <v>20500</v>
      </c>
      <c r="BA9" s="3"/>
      <c r="BB9" s="15">
        <f t="shared" si="0"/>
        <v>17</v>
      </c>
      <c r="BC9" s="6">
        <f t="shared" si="1"/>
        <v>33.629100000000001</v>
      </c>
      <c r="BD9" s="16">
        <f t="shared" si="2"/>
        <v>15879</v>
      </c>
      <c r="BE9" s="17"/>
      <c r="BF9" s="6">
        <f>(SUMPRODUCT(($AE$8:$AE$62&gt;=AY9)*($AE$8:$AE$62&lt;=AZ9)*(($AF$8:$AF$62*$AG$8:$AG$62-BE11*$AE$8:$AE$62)^2))/(BB9-1))^0.5</f>
        <v>16.114603255611783</v>
      </c>
      <c r="BH9" s="16">
        <f t="shared" si="3"/>
        <v>89</v>
      </c>
      <c r="BI9" s="16">
        <f t="shared" si="3"/>
        <v>1407899</v>
      </c>
      <c r="BK9" s="16"/>
    </row>
    <row r="10" spans="2:63" x14ac:dyDescent="0.25">
      <c r="B10" s="18">
        <v>32100</v>
      </c>
      <c r="I10">
        <v>5085</v>
      </c>
      <c r="P10">
        <v>7186</v>
      </c>
      <c r="W10">
        <v>67860</v>
      </c>
      <c r="AD10" s="3">
        <v>72705</v>
      </c>
      <c r="AE10">
        <v>20932</v>
      </c>
      <c r="AF10">
        <v>8.2431999999999999</v>
      </c>
      <c r="AG10" s="19">
        <v>1</v>
      </c>
      <c r="AH10" s="19"/>
      <c r="AI10" s="3">
        <v>52523</v>
      </c>
      <c r="AJ10">
        <v>18640</v>
      </c>
      <c r="AK10">
        <v>0.41399999999999998</v>
      </c>
      <c r="AL10" s="19">
        <v>80</v>
      </c>
      <c r="AM10" s="19"/>
      <c r="AN10" s="3">
        <v>52463</v>
      </c>
      <c r="AO10">
        <v>15120</v>
      </c>
      <c r="AP10">
        <v>0.224</v>
      </c>
      <c r="AQ10" s="19">
        <v>80</v>
      </c>
      <c r="AR10" s="19"/>
      <c r="AS10" s="3">
        <v>16074</v>
      </c>
      <c r="AT10">
        <v>67860</v>
      </c>
      <c r="AU10">
        <v>0.53620000000000001</v>
      </c>
      <c r="AV10" s="19">
        <v>180</v>
      </c>
      <c r="AW10" s="19"/>
      <c r="AY10" s="7">
        <v>20501</v>
      </c>
      <c r="AZ10" s="3" t="s">
        <v>93</v>
      </c>
      <c r="BA10" s="3"/>
      <c r="BB10" s="20">
        <f>COUNTIFS($AE$8:$AE$62,"&gt;="&amp;AY10)</f>
        <v>12</v>
      </c>
      <c r="BC10" s="21">
        <f>SUMPRODUCT(($AE$8:$AE$62&gt;=AY10)*$AF$8:$AF$62*$AG$8:$AG$62)/BB10</f>
        <v>44.772933333333334</v>
      </c>
      <c r="BD10" s="22">
        <f>SUMPRODUCT(($AE$8:$AE$62&gt;=AY10)*$AE$8:$AE$62)/BB10</f>
        <v>31037.916666666668</v>
      </c>
      <c r="BE10" s="17"/>
      <c r="BF10" s="6">
        <f>(SUMPRODUCT(($AE$8:$AE$62&gt;=AY10)*(($AF$8:$AF$62*$AG$8:$AG$62-BE11*$AE$8:$AE$62)^2))/(BB10-1))^0.5</f>
        <v>22.011059396612136</v>
      </c>
      <c r="BH10" s="22">
        <f t="shared" si="3"/>
        <v>50</v>
      </c>
      <c r="BI10" s="22">
        <f t="shared" si="3"/>
        <v>1546454</v>
      </c>
      <c r="BK10" s="16"/>
    </row>
    <row r="11" spans="2:63" x14ac:dyDescent="0.25">
      <c r="B11" s="18">
        <v>14495</v>
      </c>
      <c r="I11">
        <v>2927</v>
      </c>
      <c r="P11">
        <v>3878</v>
      </c>
      <c r="W11">
        <v>8000</v>
      </c>
      <c r="AD11" s="3">
        <v>61967</v>
      </c>
      <c r="AE11">
        <v>270</v>
      </c>
      <c r="AF11">
        <v>1.776</v>
      </c>
      <c r="AG11" s="19">
        <v>1</v>
      </c>
      <c r="AH11" s="19"/>
      <c r="AI11" s="3">
        <v>52506</v>
      </c>
      <c r="AJ11">
        <v>15900</v>
      </c>
      <c r="AK11">
        <v>0.35699999999999998</v>
      </c>
      <c r="AL11" s="19">
        <v>60</v>
      </c>
      <c r="AM11" s="19"/>
      <c r="AN11" s="3">
        <v>64017</v>
      </c>
      <c r="AO11">
        <v>13080</v>
      </c>
      <c r="AP11">
        <v>0.35499999999999998</v>
      </c>
      <c r="AQ11" s="19">
        <v>40</v>
      </c>
      <c r="AR11" s="19"/>
      <c r="AS11" s="19"/>
      <c r="AT11" s="19"/>
      <c r="AU11" s="19"/>
      <c r="AV11" s="19"/>
      <c r="AW11" s="19"/>
      <c r="BB11" s="4">
        <f>SUM(BB7:BB10)</f>
        <v>52</v>
      </c>
      <c r="BC11" s="5">
        <f>(BC7*BH7+BC8*BH8+BC9*BH9+BC10*BH10)/BH11</f>
        <v>22.15722312359847</v>
      </c>
      <c r="BD11" s="4">
        <f>(BD7*BH7+BD8*BH8+BD9*BH9+BD10*BH10)/BH11</f>
        <v>12378.381480015831</v>
      </c>
      <c r="BE11" s="17">
        <f t="shared" ref="BE11" si="4">BC11/BD11</f>
        <v>1.7899935592847905E-3</v>
      </c>
      <c r="BH11" s="4">
        <f t="shared" ref="BH11:BI11" si="5">SUM(BH7:BH10)</f>
        <v>361</v>
      </c>
      <c r="BI11" s="4">
        <f t="shared" si="5"/>
        <v>4330832</v>
      </c>
      <c r="BJ11" s="16">
        <f t="shared" ref="BJ11" si="6">BI11*BE11</f>
        <v>7752.1613863444682</v>
      </c>
      <c r="BK11" s="6">
        <f>BJ11/BH11</f>
        <v>21.474131264112099</v>
      </c>
    </row>
    <row r="12" spans="2:63" x14ac:dyDescent="0.25">
      <c r="B12" s="18">
        <v>1857</v>
      </c>
      <c r="I12">
        <v>5716</v>
      </c>
      <c r="P12">
        <v>5097</v>
      </c>
      <c r="W12">
        <v>5440</v>
      </c>
      <c r="AD12" s="3">
        <v>61966</v>
      </c>
      <c r="AE12">
        <v>26623</v>
      </c>
      <c r="AF12">
        <v>36.828000000000003</v>
      </c>
      <c r="AG12" s="19">
        <v>1</v>
      </c>
      <c r="AH12" s="19"/>
      <c r="AI12" s="3">
        <v>61582</v>
      </c>
      <c r="AJ12">
        <v>24640</v>
      </c>
      <c r="AK12">
        <v>0.32400000000000001</v>
      </c>
      <c r="AL12" s="19">
        <v>80</v>
      </c>
      <c r="AM12" s="19"/>
      <c r="AN12" s="3">
        <v>23708</v>
      </c>
      <c r="AO12">
        <v>7186</v>
      </c>
      <c r="AP12">
        <v>11.055999999999999</v>
      </c>
      <c r="AQ12" s="19">
        <v>1</v>
      </c>
      <c r="AR12" s="19"/>
      <c r="AS12" s="19"/>
      <c r="AT12" s="19"/>
      <c r="AU12" s="19"/>
      <c r="AV12" s="19"/>
      <c r="AW12" s="19"/>
      <c r="AY12" s="14" t="s">
        <v>94</v>
      </c>
    </row>
    <row r="13" spans="2:63" x14ac:dyDescent="0.25">
      <c r="B13" s="18">
        <v>22863</v>
      </c>
      <c r="I13">
        <v>8008</v>
      </c>
      <c r="P13">
        <v>8520</v>
      </c>
      <c r="W13">
        <v>7640</v>
      </c>
      <c r="AD13" s="3">
        <v>55970</v>
      </c>
      <c r="AE13">
        <v>15317</v>
      </c>
      <c r="AF13">
        <v>15.134399999999999</v>
      </c>
      <c r="AG13" s="19">
        <v>1</v>
      </c>
      <c r="AH13" s="19"/>
      <c r="AI13" s="3">
        <v>46656</v>
      </c>
      <c r="AJ13">
        <v>15520</v>
      </c>
      <c r="AK13">
        <v>0.81399999999999995</v>
      </c>
      <c r="AL13" s="19">
        <v>40</v>
      </c>
      <c r="AM13" s="19"/>
      <c r="AN13" s="3">
        <v>76297</v>
      </c>
      <c r="AO13">
        <v>3620</v>
      </c>
      <c r="AP13">
        <v>1.802</v>
      </c>
      <c r="AQ13" s="19">
        <v>1</v>
      </c>
      <c r="AR13" s="19"/>
      <c r="AS13" s="19"/>
      <c r="AT13" s="19"/>
      <c r="AU13" s="19"/>
      <c r="AV13" s="19"/>
      <c r="AW13" s="19"/>
      <c r="AY13" s="3">
        <v>0</v>
      </c>
      <c r="AZ13" s="3">
        <v>6500</v>
      </c>
      <c r="BA13" s="3"/>
      <c r="BB13" s="15">
        <f>COUNTIFS($AJ$8:$AJ$62,"&gt;="&amp;AY13,$AJ$8:$AJ$62,"&lt;="&amp;AZ13)</f>
        <v>5</v>
      </c>
      <c r="BC13" s="6">
        <f>SUMPRODUCT(($AJ$8:$AJ$62&gt;=AY13)*($AJ$8:$AJ$62&lt;=AZ13)*$AK$8:$AK$62*$AL$8:$AL$62)/BB13</f>
        <v>10.15136</v>
      </c>
      <c r="BD13" s="16">
        <f>SUMPRODUCT(($AJ$8:$AJ$62&gt;=AY13)*($AJ$8:$AJ$62&lt;=AZ13)*$AJ$8:$AJ$62)/BB13</f>
        <v>4783.8</v>
      </c>
      <c r="BE13" s="17"/>
      <c r="BF13" s="6">
        <f>(SUMPRODUCT(($AJ$8:$AJ$62&gt;=AY13)*($AJ$8:$AJ$62&lt;=AZ13)*(($AK$8:$AK$62*$AL$8:$AL$62-BE16*$AJ$8:$AJ$62)^2))/(BB13-1))^0.5</f>
        <v>5.3779242282027253</v>
      </c>
      <c r="BH13" s="16">
        <f>M24</f>
        <v>62</v>
      </c>
      <c r="BI13" s="16">
        <f>N24</f>
        <v>297843</v>
      </c>
      <c r="BK13" s="16"/>
    </row>
    <row r="14" spans="2:63" x14ac:dyDescent="0.25">
      <c r="B14" s="18">
        <v>9361</v>
      </c>
      <c r="I14">
        <v>5421</v>
      </c>
      <c r="P14">
        <v>6240</v>
      </c>
      <c r="W14">
        <v>42780</v>
      </c>
      <c r="AD14" s="3">
        <v>55973</v>
      </c>
      <c r="AE14">
        <v>17239</v>
      </c>
      <c r="AF14">
        <v>33.771999999999998</v>
      </c>
      <c r="AG14" s="19">
        <v>1</v>
      </c>
      <c r="AH14" s="19"/>
      <c r="AI14" s="3">
        <v>70567</v>
      </c>
      <c r="AJ14">
        <v>8480</v>
      </c>
      <c r="AK14">
        <v>0.57799999999999996</v>
      </c>
      <c r="AL14" s="19">
        <v>40</v>
      </c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Y14" s="7">
        <v>6501</v>
      </c>
      <c r="AZ14" s="7">
        <v>11000</v>
      </c>
      <c r="BA14" s="3"/>
      <c r="BB14" s="15">
        <f>COUNTIFS($AJ$8:$AJ$62,"&gt;="&amp;AY14,$AJ$8:$AJ$62,"&lt;="&amp;AZ14)</f>
        <v>7</v>
      </c>
      <c r="BC14" s="6">
        <f>SUMPRODUCT(($AJ$8:$AJ$62&gt;=AY14)*($AJ$8:$AJ$62&lt;=AZ14)*$AK$8:$AK$62*$AL$8:$AL$62)/BB14</f>
        <v>25.951428571428572</v>
      </c>
      <c r="BD14" s="16">
        <f>SUMPRODUCT(($AJ$8:$AJ$62&gt;=AY14)*($AJ$8:$AJ$62&lt;=AZ14)*$AJ$8:$AJ$62)/BB14</f>
        <v>9282.8571428571431</v>
      </c>
      <c r="BE14" s="17"/>
      <c r="BF14" s="6">
        <f>(SUMPRODUCT(($AJ$8:$AJ$62&gt;=AY14)*($AJ$8:$AJ$62&lt;=AZ14)*(($AK$8:$AK$62*$AL$8:$AL$62-BE16*$AJ$8:$AJ$62)^2))/(BB14-1))^0.5</f>
        <v>11.242236582821969</v>
      </c>
      <c r="BH14" s="16">
        <f t="shared" ref="BH14:BI15" si="7">M25</f>
        <v>49</v>
      </c>
      <c r="BI14" s="16">
        <f t="shared" si="7"/>
        <v>420494</v>
      </c>
      <c r="BK14" s="16"/>
    </row>
    <row r="15" spans="2:63" x14ac:dyDescent="0.25">
      <c r="B15" s="18">
        <v>2575</v>
      </c>
      <c r="I15">
        <v>14800</v>
      </c>
      <c r="P15">
        <v>15120</v>
      </c>
      <c r="W15">
        <v>14100</v>
      </c>
      <c r="AD15" s="3">
        <v>64343</v>
      </c>
      <c r="AE15">
        <v>13486</v>
      </c>
      <c r="AF15">
        <v>15.362399999999999</v>
      </c>
      <c r="AG15" s="19">
        <v>1</v>
      </c>
      <c r="AH15" s="19"/>
      <c r="AI15" s="3">
        <v>76348</v>
      </c>
      <c r="AJ15">
        <v>17580</v>
      </c>
      <c r="AK15">
        <v>0.376</v>
      </c>
      <c r="AL15" s="19">
        <v>60</v>
      </c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Y15" s="7">
        <v>11001</v>
      </c>
      <c r="AZ15" s="3" t="s">
        <v>93</v>
      </c>
      <c r="BA15" s="3"/>
      <c r="BB15" s="20">
        <f>COUNTIFS($AJ$8:$AJ$62,"&gt;="&amp;AY15)</f>
        <v>18</v>
      </c>
      <c r="BC15" s="21">
        <f>SUMPRODUCT(($AJ$8:$AJ$62&gt;=AY15)*$AK$8:$AK$62*$AL$8:$AL$62)/BB15</f>
        <v>29.464888888888886</v>
      </c>
      <c r="BD15" s="22">
        <f>SUMPRODUCT(($AJ$8:$AJ$62&gt;=AY15)*$AJ$8:$AJ$62)/BB15</f>
        <v>17052.222222222223</v>
      </c>
      <c r="BE15" s="17"/>
      <c r="BF15" s="6">
        <f>(SUMPRODUCT(($AJ$8:$AJ$62&gt;=AY15)*(($AK$8:$AK$62*$AL$8:$AL$62-BE16*$AJ$8:$AJ$62)^2))/(BB15-1))^0.5</f>
        <v>10.932841197116225</v>
      </c>
      <c r="BH15" s="22">
        <f t="shared" si="7"/>
        <v>31</v>
      </c>
      <c r="BI15" s="22">
        <f t="shared" si="7"/>
        <v>501306</v>
      </c>
      <c r="BK15" s="16"/>
    </row>
    <row r="16" spans="2:63" x14ac:dyDescent="0.25">
      <c r="B16" s="18">
        <v>1260</v>
      </c>
      <c r="I16">
        <v>5580</v>
      </c>
      <c r="P16">
        <v>6452</v>
      </c>
      <c r="W16">
        <v>1626</v>
      </c>
      <c r="AD16" s="3">
        <v>66430</v>
      </c>
      <c r="AE16">
        <v>12121</v>
      </c>
      <c r="AF16">
        <v>5.6379000000000001</v>
      </c>
      <c r="AG16" s="19">
        <v>1</v>
      </c>
      <c r="AH16" s="19"/>
      <c r="AI16" s="3">
        <v>77432</v>
      </c>
      <c r="AJ16">
        <v>11820</v>
      </c>
      <c r="AK16">
        <v>0.40100000000000002</v>
      </c>
      <c r="AL16" s="19">
        <v>60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BB16" s="4">
        <f>SUM(BB13:BB15)</f>
        <v>30</v>
      </c>
      <c r="BC16" s="5">
        <f>(BC13*BH13+BC14*BH14+BC15*BH15)/BH16</f>
        <v>19.819830109546164</v>
      </c>
      <c r="BD16" s="4">
        <f>(BD13*BH13+BD14*BH14+BD15*BH15)/BH16</f>
        <v>9014.6090766823181</v>
      </c>
      <c r="BE16" s="17">
        <f t="shared" ref="BE16" si="8">BC16/BD16</f>
        <v>2.1986344544671628E-3</v>
      </c>
      <c r="BH16" s="4">
        <f>SUM(BH13:BH15)</f>
        <v>142</v>
      </c>
      <c r="BI16" s="4">
        <f t="shared" ref="BI16" si="9">SUM(BI13:BI15)</f>
        <v>1219643</v>
      </c>
      <c r="BJ16" s="16">
        <f t="shared" ref="BJ16" si="10">BI16*BE16</f>
        <v>2681.5491219496939</v>
      </c>
      <c r="BK16" s="6">
        <f>BJ16/BH16</f>
        <v>18.884148746124605</v>
      </c>
    </row>
    <row r="17" spans="2:63" x14ac:dyDescent="0.25">
      <c r="B17" s="18">
        <v>11172</v>
      </c>
      <c r="E17" s="14" t="s">
        <v>95</v>
      </c>
      <c r="I17">
        <v>5116</v>
      </c>
      <c r="L17" s="14" t="s">
        <v>96</v>
      </c>
      <c r="P17">
        <v>2216</v>
      </c>
      <c r="S17" s="14" t="s">
        <v>97</v>
      </c>
      <c r="W17">
        <v>15120</v>
      </c>
      <c r="Z17" s="14" t="s">
        <v>98</v>
      </c>
      <c r="AD17" s="3">
        <v>49935</v>
      </c>
      <c r="AE17">
        <v>8442</v>
      </c>
      <c r="AF17">
        <v>0.43880000000000002</v>
      </c>
      <c r="AG17" s="19">
        <v>40</v>
      </c>
      <c r="AH17" s="19"/>
      <c r="AI17" s="3">
        <v>29337</v>
      </c>
      <c r="AJ17">
        <v>12000</v>
      </c>
      <c r="AK17">
        <v>0.309</v>
      </c>
      <c r="AL17" s="19">
        <v>60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Y17" s="14" t="s">
        <v>99</v>
      </c>
    </row>
    <row r="18" spans="2:63" x14ac:dyDescent="0.25">
      <c r="B18" s="18">
        <v>6480</v>
      </c>
      <c r="I18">
        <v>10559</v>
      </c>
      <c r="P18">
        <v>13080</v>
      </c>
      <c r="AD18" s="3">
        <v>24087</v>
      </c>
      <c r="AE18">
        <v>20400</v>
      </c>
      <c r="AF18">
        <v>0.69279999999999997</v>
      </c>
      <c r="AG18" s="19">
        <v>120</v>
      </c>
      <c r="AH18" s="19"/>
      <c r="AI18" s="3">
        <v>29747</v>
      </c>
      <c r="AJ18">
        <v>10360</v>
      </c>
      <c r="AK18">
        <v>0.73899999999999999</v>
      </c>
      <c r="AL18" s="19">
        <v>40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Y18" s="3">
        <v>0</v>
      </c>
      <c r="AZ18" s="3">
        <v>7500</v>
      </c>
      <c r="BA18" s="3"/>
      <c r="BB18" s="15">
        <f>COUNTIFS($AO$8:$AO$62,"&gt;="&amp;AY18,$AO$8:$AO$62,"&lt;="&amp;AZ18)</f>
        <v>3</v>
      </c>
      <c r="BC18" s="6">
        <f>SUMPRODUCT(($AO$8:$AO$62&gt;=AY18)*($AO$8:$AO$62&lt;=AZ18)*$AP$8:$AP$62*$AQ$8:$AQ$62)/BB18</f>
        <v>10.683333333333332</v>
      </c>
      <c r="BD18" s="16">
        <f>SUMPRODUCT(($AO$8:$AO$62&gt;=AY18)*($AO$8:$AO$62&lt;=AZ18)*$AO$8:$AO$62)/BB18</f>
        <v>6095.333333333333</v>
      </c>
      <c r="BE18" s="17"/>
      <c r="BF18" s="6">
        <f>(SUMPRODUCT(($AO$8:$AO$62&gt;=AY18)*($AO$8:$AO$62&lt;=AZ18)*(($AP$8:$AP$62*$AQ$8:$AQ$62-BE20*$AO$8:$AO$62)^2))/(BB18-1))^0.5</f>
        <v>5.877536563318853</v>
      </c>
      <c r="BH18" s="16">
        <f>T24</f>
        <v>10</v>
      </c>
      <c r="BI18" s="16">
        <f>U24</f>
        <v>50572</v>
      </c>
      <c r="BK18" s="16"/>
    </row>
    <row r="19" spans="2:63" x14ac:dyDescent="0.25">
      <c r="B19" s="18">
        <v>10320</v>
      </c>
      <c r="D19" s="1" t="s">
        <v>100</v>
      </c>
      <c r="E19" s="1"/>
      <c r="F19" s="1"/>
      <c r="G19" s="1"/>
      <c r="I19">
        <v>6189</v>
      </c>
      <c r="K19" s="1" t="s">
        <v>101</v>
      </c>
      <c r="L19" s="1"/>
      <c r="M19" s="1"/>
      <c r="N19" s="1"/>
      <c r="P19">
        <f>ROUND((45660+300+6180)/3,0)</f>
        <v>17380</v>
      </c>
      <c r="R19" s="1" t="s">
        <v>102</v>
      </c>
      <c r="S19" s="1"/>
      <c r="T19" s="1"/>
      <c r="U19" s="1"/>
      <c r="Y19" s="1" t="s">
        <v>103</v>
      </c>
      <c r="Z19" s="1"/>
      <c r="AA19" s="1"/>
      <c r="AB19" s="1"/>
      <c r="AD19" s="3">
        <v>28859</v>
      </c>
      <c r="AE19">
        <v>19800</v>
      </c>
      <c r="AF19">
        <v>0.8548</v>
      </c>
      <c r="AG19" s="19">
        <v>60</v>
      </c>
      <c r="AH19" s="19"/>
      <c r="AI19" s="3">
        <v>32206</v>
      </c>
      <c r="AJ19">
        <v>15280</v>
      </c>
      <c r="AK19">
        <v>0.44700000000000001</v>
      </c>
      <c r="AL19" s="19">
        <v>80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Y19" s="7">
        <v>7501</v>
      </c>
      <c r="AZ19" s="3" t="s">
        <v>93</v>
      </c>
      <c r="BA19" s="3"/>
      <c r="BB19" s="20">
        <f>COUNTIFS($AO$8:$AO$62,"&gt;="&amp;AY19)</f>
        <v>3</v>
      </c>
      <c r="BC19" s="21">
        <f>SUMPRODUCT(($AO$8:$AO$62&gt;=AY19)*$AP$8:$AP$62*$AQ$8:$AQ$62)/BB19</f>
        <v>17.186666666666667</v>
      </c>
      <c r="BD19" s="22">
        <f>SUMPRODUCT(($AO$8:$AO$62&gt;=AY19)*$AO$8:$AO$62)/BB19</f>
        <v>12066.666666666666</v>
      </c>
      <c r="BE19" s="17"/>
      <c r="BF19" s="6">
        <f>(SUMPRODUCT(($AO$8:$AO$62&gt;=AY19)*(($AP$8:$AP$62*$AQ$8:$AQ$62-BE20*$AO$8:$AO$62)^2))/(BB19-1))^0.5</f>
        <v>7.936706624019676</v>
      </c>
      <c r="BH19" s="22">
        <f>T25</f>
        <v>5</v>
      </c>
      <c r="BI19" s="22">
        <f>U25</f>
        <v>62100</v>
      </c>
      <c r="BK19" s="16"/>
    </row>
    <row r="20" spans="2:63" x14ac:dyDescent="0.25">
      <c r="B20" s="18">
        <v>4911</v>
      </c>
      <c r="D20" s="3"/>
      <c r="E20" s="3"/>
      <c r="F20" s="3"/>
      <c r="G20" s="3" t="s">
        <v>104</v>
      </c>
      <c r="I20">
        <v>4937</v>
      </c>
      <c r="K20" s="3"/>
      <c r="L20" s="3"/>
      <c r="M20" s="3"/>
      <c r="N20" s="3" t="s">
        <v>104</v>
      </c>
      <c r="P20">
        <v>3620</v>
      </c>
      <c r="R20" s="3"/>
      <c r="S20" s="3"/>
      <c r="T20" s="3"/>
      <c r="U20" s="3" t="s">
        <v>104</v>
      </c>
      <c r="Y20" s="3"/>
      <c r="Z20" s="3"/>
      <c r="AA20" s="3"/>
      <c r="AB20" s="3" t="s">
        <v>104</v>
      </c>
      <c r="AD20" s="3">
        <v>87585</v>
      </c>
      <c r="AE20">
        <v>19680</v>
      </c>
      <c r="AF20">
        <v>0.4178</v>
      </c>
      <c r="AG20" s="19">
        <v>120</v>
      </c>
      <c r="AH20" s="19"/>
      <c r="AI20" s="3">
        <v>94407</v>
      </c>
      <c r="AJ20">
        <v>10560</v>
      </c>
      <c r="AK20">
        <v>0.29099999999999998</v>
      </c>
      <c r="AL20" s="19">
        <v>60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BB20" s="4">
        <f>SUM(BB17:BB19)</f>
        <v>6</v>
      </c>
      <c r="BC20" s="5">
        <f>(BC17*BH17+BC18*BH18+BC19*BH19)/BH20</f>
        <v>12.851111111111111</v>
      </c>
      <c r="BD20" s="4">
        <f>(BD17*BH17+BD18*BH18+BD19*BH19)/BH20</f>
        <v>8085.7777777777774</v>
      </c>
      <c r="BE20" s="17">
        <f t="shared" ref="BE20" si="11">BC20/BD20</f>
        <v>1.5893475512559776E-3</v>
      </c>
      <c r="BH20" s="4">
        <f>SUM(BH17:BH19)</f>
        <v>15</v>
      </c>
      <c r="BI20" s="4">
        <f t="shared" ref="BI20" si="12">SUM(BI17:BI19)</f>
        <v>112672</v>
      </c>
      <c r="BJ20" s="16">
        <f t="shared" ref="BJ20" si="13">BI20*BE20</f>
        <v>179.07496729511351</v>
      </c>
      <c r="BK20" s="6">
        <f>BJ20/BH20</f>
        <v>11.938331153007567</v>
      </c>
    </row>
    <row r="21" spans="2:63" x14ac:dyDescent="0.25">
      <c r="B21" s="18">
        <v>5198</v>
      </c>
      <c r="D21" s="23" t="s">
        <v>105</v>
      </c>
      <c r="E21" s="9"/>
      <c r="F21" s="3" t="s">
        <v>71</v>
      </c>
      <c r="G21" s="3" t="s">
        <v>106</v>
      </c>
      <c r="I21">
        <v>6091</v>
      </c>
      <c r="K21" s="23" t="s">
        <v>105</v>
      </c>
      <c r="L21" s="9"/>
      <c r="M21" s="3" t="s">
        <v>71</v>
      </c>
      <c r="N21" s="3" t="s">
        <v>106</v>
      </c>
      <c r="P21">
        <v>6689</v>
      </c>
      <c r="R21" s="23" t="s">
        <v>105</v>
      </c>
      <c r="S21" s="9"/>
      <c r="T21" s="3" t="s">
        <v>71</v>
      </c>
      <c r="U21" s="3" t="s">
        <v>106</v>
      </c>
      <c r="Y21" s="23" t="s">
        <v>105</v>
      </c>
      <c r="Z21" s="9"/>
      <c r="AA21" s="3" t="s">
        <v>71</v>
      </c>
      <c r="AB21" s="3" t="s">
        <v>106</v>
      </c>
      <c r="AD21" s="3">
        <v>45429</v>
      </c>
      <c r="AE21">
        <v>5580</v>
      </c>
      <c r="AF21">
        <v>0.1036</v>
      </c>
      <c r="AG21" s="19">
        <v>60</v>
      </c>
      <c r="AH21" s="19"/>
      <c r="AI21" s="3">
        <v>9266</v>
      </c>
      <c r="AJ21">
        <v>5580</v>
      </c>
      <c r="AK21">
        <v>0.29399999999999998</v>
      </c>
      <c r="AL21" s="19">
        <v>60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Y21" s="14" t="s">
        <v>109</v>
      </c>
    </row>
    <row r="22" spans="2:63" x14ac:dyDescent="0.25">
      <c r="B22" s="18">
        <v>5452</v>
      </c>
      <c r="D22" s="3" t="s">
        <v>107</v>
      </c>
      <c r="E22" s="3" t="s">
        <v>108</v>
      </c>
      <c r="F22" s="3" t="s">
        <v>91</v>
      </c>
      <c r="G22" s="3" t="s">
        <v>0</v>
      </c>
      <c r="I22">
        <v>7040</v>
      </c>
      <c r="K22" s="3" t="s">
        <v>107</v>
      </c>
      <c r="L22" s="3" t="s">
        <v>108</v>
      </c>
      <c r="M22" s="3" t="s">
        <v>91</v>
      </c>
      <c r="N22" s="3" t="s">
        <v>0</v>
      </c>
      <c r="P22">
        <v>8000</v>
      </c>
      <c r="R22" s="3" t="s">
        <v>107</v>
      </c>
      <c r="S22" s="3" t="s">
        <v>108</v>
      </c>
      <c r="T22" s="3" t="s">
        <v>91</v>
      </c>
      <c r="U22" s="3" t="s">
        <v>0</v>
      </c>
      <c r="Y22" s="3" t="s">
        <v>107</v>
      </c>
      <c r="Z22" s="3" t="s">
        <v>108</v>
      </c>
      <c r="AA22" s="3" t="s">
        <v>91</v>
      </c>
      <c r="AB22" s="3" t="s">
        <v>0</v>
      </c>
      <c r="AD22" s="3">
        <v>81757</v>
      </c>
      <c r="AE22">
        <v>23280</v>
      </c>
      <c r="AF22">
        <v>0.30249999999999999</v>
      </c>
      <c r="AG22" s="19">
        <v>120</v>
      </c>
      <c r="AH22" s="19"/>
      <c r="AI22" s="3">
        <v>9138</v>
      </c>
      <c r="AJ22">
        <v>14800</v>
      </c>
      <c r="AK22">
        <v>0.32200000000000001</v>
      </c>
      <c r="AL22" s="19">
        <v>80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Y22" s="7">
        <v>0</v>
      </c>
      <c r="AZ22" s="3" t="s">
        <v>93</v>
      </c>
      <c r="BB22" s="20">
        <f>COUNTIFS($AT$8:$AT$62,"&gt;="&amp;AY22)</f>
        <v>3</v>
      </c>
      <c r="BC22" s="24">
        <f>SUMPRODUCT(($AT$8:$AT$62&gt;=AY22)*$AU$8:$AU$62*$AV$8:$AV$62)/BB22</f>
        <v>75.942000000000007</v>
      </c>
      <c r="BD22" s="25">
        <f>SUMPRODUCT(($AT$8:$AT$62&gt;=AY22)*$AT$8:$AT$62)/BB22</f>
        <v>52080</v>
      </c>
      <c r="BE22" s="17">
        <f t="shared" ref="BE22" si="14">BC22/BD22</f>
        <v>1.4581797235023043E-3</v>
      </c>
      <c r="BF22" s="6">
        <f>(SUMPRODUCT(($AT$8:$AT$62&gt;=AY22)*(($AU$8:$AU$62*$AV$8:$AV$62-BE22*$AT$8:$AT$62)^2))/(BB22-1))^0.5</f>
        <v>5.5367276343664944</v>
      </c>
      <c r="BH22" s="22">
        <f>AA26</f>
        <v>10</v>
      </c>
      <c r="BI22" s="22">
        <f>AB26</f>
        <v>213506</v>
      </c>
      <c r="BJ22" s="22">
        <f t="shared" ref="BJ22" si="15">BI22*BE22</f>
        <v>311.33012004608298</v>
      </c>
      <c r="BK22" s="21">
        <f>BJ22/BH22</f>
        <v>31.133012004608297</v>
      </c>
    </row>
    <row r="23" spans="2:63" x14ac:dyDescent="0.25">
      <c r="B23" s="18">
        <v>2284</v>
      </c>
      <c r="I23">
        <v>5678</v>
      </c>
      <c r="AD23" s="3">
        <v>17948</v>
      </c>
      <c r="AE23">
        <v>23580</v>
      </c>
      <c r="AF23">
        <v>0.73040000000000005</v>
      </c>
      <c r="AG23" s="19">
        <v>60</v>
      </c>
      <c r="AH23" s="19"/>
      <c r="AI23" s="3">
        <v>81319</v>
      </c>
      <c r="AJ23">
        <v>8940</v>
      </c>
      <c r="AK23">
        <v>0.41799999999999998</v>
      </c>
      <c r="AL23" s="19">
        <v>60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2:63" x14ac:dyDescent="0.25">
      <c r="B24" s="18">
        <v>5640</v>
      </c>
      <c r="D24" s="3">
        <v>0</v>
      </c>
      <c r="E24" s="3">
        <v>6000</v>
      </c>
      <c r="F24" s="4">
        <f>COUNTIFS($B$8:$B$373,"&gt;="&amp;D24,$B$8:$B$373,"&lt;="&amp;E24)</f>
        <v>105</v>
      </c>
      <c r="G24" s="4">
        <f>SUMIFS($B$8:$B$373,$B$8:$B$373,"&gt;="&amp;D24,$B$8:$B$373,"&lt;="&amp;E24)</f>
        <v>367365</v>
      </c>
      <c r="I24">
        <v>4002</v>
      </c>
      <c r="K24" s="3">
        <v>0</v>
      </c>
      <c r="L24" s="3">
        <v>6500</v>
      </c>
      <c r="M24" s="4">
        <f>COUNTIFS($I$8:$I$371,"&gt;="&amp;K24,$I$8:$I$371,"&lt;="&amp;L24)</f>
        <v>62</v>
      </c>
      <c r="N24" s="4">
        <f>SUMIFS($I$8:$I$371,$I$8:$I$371,"&gt;="&amp;K24,$I$8:$I$371,"&lt;="&amp;L24)</f>
        <v>297843</v>
      </c>
      <c r="R24" s="3">
        <v>0</v>
      </c>
      <c r="S24" s="3">
        <v>7500</v>
      </c>
      <c r="T24" s="4">
        <f>COUNTIFS($P$8:$P$370,"&gt;="&amp;R24,$P$8:$P$370,"&lt;="&amp;S24)</f>
        <v>10</v>
      </c>
      <c r="U24" s="4">
        <f>SUMIFS($P$8:$P$370,$P$8:$P$370,"&gt;="&amp;R24,$P$8:$P$370,"&lt;="&amp;S24)</f>
        <v>50572</v>
      </c>
      <c r="Y24" s="3"/>
      <c r="Z24" s="3"/>
      <c r="AA24" s="4"/>
      <c r="AB24" s="4"/>
      <c r="AD24" s="3">
        <v>18074</v>
      </c>
      <c r="AE24">
        <v>10040</v>
      </c>
      <c r="AF24">
        <v>0.246</v>
      </c>
      <c r="AG24" s="19">
        <v>40</v>
      </c>
      <c r="AH24" s="19"/>
      <c r="AI24" s="3">
        <v>18923</v>
      </c>
      <c r="AJ24">
        <v>24720</v>
      </c>
      <c r="AK24">
        <v>0.32900000000000001</v>
      </c>
      <c r="AL24" s="19">
        <v>120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Y24" s="14" t="s">
        <v>110</v>
      </c>
      <c r="BB24" s="26">
        <f>BB11+BB16+BB20+BB22</f>
        <v>91</v>
      </c>
      <c r="BH24" s="26">
        <f t="shared" ref="BH24:BJ24" si="16">BH11+BH16+BH20+BH22</f>
        <v>528</v>
      </c>
      <c r="BI24" s="26">
        <f t="shared" si="16"/>
        <v>5876653</v>
      </c>
      <c r="BJ24" s="26">
        <f t="shared" si="16"/>
        <v>10924.115595635358</v>
      </c>
      <c r="BK24" s="27">
        <f>(BK11*BH11+BK16*BH16+BK20*BH20+BK22*BH22)/BH24</f>
        <v>20.689612870521511</v>
      </c>
    </row>
    <row r="25" spans="2:63" x14ac:dyDescent="0.25">
      <c r="B25" s="18">
        <v>15768</v>
      </c>
      <c r="D25" s="7">
        <v>6001</v>
      </c>
      <c r="E25" s="7">
        <v>12000</v>
      </c>
      <c r="F25" s="4">
        <f>COUNTIFS($B$8:$B$373,"&gt;="&amp;D25,$B$8:$B$373,"&lt;="&amp;E25)</f>
        <v>117</v>
      </c>
      <c r="G25" s="4">
        <f>SUMIFS($B$8:$B$373,$B$8:$B$373,"&gt;="&amp;D25,$B$8:$B$373,"&lt;="&amp;E25)</f>
        <v>1009114</v>
      </c>
      <c r="I25">
        <v>7543</v>
      </c>
      <c r="K25" s="7">
        <v>6501</v>
      </c>
      <c r="L25" s="7">
        <v>11000</v>
      </c>
      <c r="M25" s="4">
        <f t="shared" ref="M25" si="17">COUNTIFS($I$8:$I$371,"&gt;="&amp;K25,$I$8:$I$371,"&lt;="&amp;L25)</f>
        <v>49</v>
      </c>
      <c r="N25" s="4">
        <f>SUMIFS($I$8:$I$371,$I$8:$I$371,"&gt;="&amp;K25,$I$8:$I$371,"&lt;="&amp;L25)</f>
        <v>420494</v>
      </c>
      <c r="R25" s="7">
        <v>7501</v>
      </c>
      <c r="S25" s="3" t="s">
        <v>93</v>
      </c>
      <c r="T25" s="4">
        <f>COUNTIFS($P$8:$P$370,"&gt;="&amp;R25)</f>
        <v>5</v>
      </c>
      <c r="U25" s="4">
        <f>SUMIFS($P$8:$P$370,$P$8:$P$370,"&gt;="&amp;R25)</f>
        <v>62100</v>
      </c>
      <c r="Y25" s="7"/>
      <c r="Z25" s="7"/>
      <c r="AA25" s="4"/>
      <c r="AB25" s="4"/>
      <c r="AD25" s="3">
        <v>78457</v>
      </c>
      <c r="AE25">
        <v>10800</v>
      </c>
      <c r="AF25">
        <v>8.72E-2</v>
      </c>
      <c r="AG25" s="19">
        <v>240</v>
      </c>
      <c r="AH25" s="19"/>
      <c r="AI25" s="3">
        <v>22293</v>
      </c>
      <c r="AJ25">
        <v>2340</v>
      </c>
      <c r="AK25">
        <v>4.3999999999999997E-2</v>
      </c>
      <c r="AL25" s="19">
        <v>60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2:63" x14ac:dyDescent="0.25">
      <c r="B26" s="18">
        <v>8484</v>
      </c>
      <c r="D26" s="7">
        <v>12001</v>
      </c>
      <c r="E26" s="7">
        <v>20500</v>
      </c>
      <c r="F26" s="4">
        <f>COUNTIFS($B$8:$B$373,"&gt;="&amp;D26,$B$8:$B$373,"&lt;="&amp;E26)</f>
        <v>89</v>
      </c>
      <c r="G26" s="4">
        <f>SUMIFS($B$8:$B$373,$B$8:$B$373,"&gt;="&amp;D26,$B$8:$B$373,"&lt;="&amp;E26)</f>
        <v>1407899</v>
      </c>
      <c r="I26">
        <v>3077</v>
      </c>
      <c r="K26" s="7">
        <v>11001</v>
      </c>
      <c r="L26" s="3" t="s">
        <v>93</v>
      </c>
      <c r="M26" s="4">
        <f>COUNTIFS($I$8:$I$371,"&gt;="&amp;K26)</f>
        <v>31</v>
      </c>
      <c r="N26" s="4">
        <f>SUMIFS($I$8:$I$371,$I$8:$I$371,"&gt;="&amp;K26)</f>
        <v>501306</v>
      </c>
      <c r="R26" s="3"/>
      <c r="S26" s="3"/>
      <c r="T26" s="4"/>
      <c r="U26" s="4"/>
      <c r="Y26" s="7">
        <v>0</v>
      </c>
      <c r="Z26" s="3" t="s">
        <v>93</v>
      </c>
      <c r="AA26" s="4">
        <f>COUNTIFS($W$8:$W$368,"&gt;="&amp;Y26)</f>
        <v>10</v>
      </c>
      <c r="AB26" s="4">
        <f>SUMIFS($W$8:$W$368,$W$8:$W$368,"&gt;="&amp;Y26)</f>
        <v>213506</v>
      </c>
      <c r="AD26" s="3">
        <v>15062</v>
      </c>
      <c r="AE26">
        <v>15040</v>
      </c>
      <c r="AF26">
        <v>0.69920000000000004</v>
      </c>
      <c r="AG26" s="19">
        <v>40</v>
      </c>
      <c r="AH26" s="19"/>
      <c r="AI26" s="3">
        <v>23790</v>
      </c>
      <c r="AJ26">
        <v>11160</v>
      </c>
      <c r="AK26">
        <v>0.30099999999999999</v>
      </c>
      <c r="AL26" s="19">
        <v>60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2:63" x14ac:dyDescent="0.25">
      <c r="B27" s="18">
        <v>11950</v>
      </c>
      <c r="D27" s="7">
        <v>20501</v>
      </c>
      <c r="E27" s="3" t="s">
        <v>93</v>
      </c>
      <c r="F27" s="4">
        <f>COUNTIFS($B$8:$B$373,"&gt;="&amp;D27)</f>
        <v>50</v>
      </c>
      <c r="G27" s="4">
        <f>SUMIFS($B$8:$B$373,$B$8:$B$373,"&gt;="&amp;D27)</f>
        <v>1546454</v>
      </c>
      <c r="I27">
        <v>16159</v>
      </c>
      <c r="K27" s="3"/>
      <c r="L27" s="3"/>
      <c r="M27" s="4"/>
      <c r="N27" s="4"/>
      <c r="R27" s="7"/>
      <c r="S27" s="3"/>
      <c r="T27" s="4"/>
      <c r="U27" s="4"/>
      <c r="Y27" s="3"/>
      <c r="Z27" s="3"/>
      <c r="AA27" s="4"/>
      <c r="AB27" s="4"/>
      <c r="AD27" s="3">
        <v>90205</v>
      </c>
      <c r="AE27">
        <v>3540</v>
      </c>
      <c r="AF27">
        <v>1.1999999999999999E-3</v>
      </c>
      <c r="AG27" s="19">
        <v>60</v>
      </c>
      <c r="AH27" s="19"/>
      <c r="AI27" s="3">
        <v>64593</v>
      </c>
      <c r="AJ27">
        <v>14400</v>
      </c>
      <c r="AK27">
        <v>0.52700000000000002</v>
      </c>
      <c r="AL27" s="19">
        <v>60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2:63" x14ac:dyDescent="0.25">
      <c r="B28" s="18">
        <v>6222</v>
      </c>
      <c r="F28" s="4"/>
      <c r="G28" s="4"/>
      <c r="I28">
        <v>24720</v>
      </c>
      <c r="M28" s="4"/>
      <c r="N28" s="4"/>
      <c r="T28" s="4"/>
      <c r="U28" s="4"/>
      <c r="AA28" s="4"/>
      <c r="AB28" s="4"/>
      <c r="AD28" s="3">
        <v>89309</v>
      </c>
      <c r="AE28">
        <v>11700</v>
      </c>
      <c r="AF28">
        <v>0.05</v>
      </c>
      <c r="AG28" s="19">
        <v>180</v>
      </c>
      <c r="AH28" s="19"/>
      <c r="AI28" s="3">
        <v>61744</v>
      </c>
      <c r="AJ28">
        <v>20880</v>
      </c>
      <c r="AK28">
        <v>0.51400000000000001</v>
      </c>
      <c r="AL28" s="19">
        <v>80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2:63" x14ac:dyDescent="0.25">
      <c r="B29" s="18">
        <v>3666</v>
      </c>
      <c r="F29" s="4">
        <f>SUM(F24:F27)</f>
        <v>361</v>
      </c>
      <c r="G29" s="4">
        <f t="shared" ref="G29" si="18">SUM(G24:G27)</f>
        <v>4330832</v>
      </c>
      <c r="I29">
        <v>12480</v>
      </c>
      <c r="M29" s="4">
        <f>SUM(M24:M27)</f>
        <v>142</v>
      </c>
      <c r="N29" s="4">
        <f>SUM(N24:N27)</f>
        <v>1219643</v>
      </c>
      <c r="T29" s="4">
        <f>SUM(T24:T27)</f>
        <v>15</v>
      </c>
      <c r="U29" s="4">
        <f t="shared" ref="U29" si="19">SUM(U24:U27)</f>
        <v>112672</v>
      </c>
      <c r="AA29" s="4">
        <f>SUM(AA24:AA27)</f>
        <v>10</v>
      </c>
      <c r="AB29" s="4">
        <f t="shared" ref="AB29" si="20">SUM(AB24:AB27)</f>
        <v>213506</v>
      </c>
      <c r="AD29" s="3">
        <v>69060</v>
      </c>
      <c r="AE29">
        <v>57760</v>
      </c>
      <c r="AF29">
        <v>0.66369999999999996</v>
      </c>
      <c r="AG29" s="19">
        <v>160</v>
      </c>
      <c r="AH29" s="19"/>
      <c r="AI29" s="3">
        <v>33587</v>
      </c>
      <c r="AJ29">
        <v>10440</v>
      </c>
      <c r="AK29">
        <v>0.38500000000000001</v>
      </c>
      <c r="AL29" s="19">
        <v>60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2:63" x14ac:dyDescent="0.25">
      <c r="B30" s="18">
        <v>10615</v>
      </c>
      <c r="I30">
        <v>7686</v>
      </c>
      <c r="R30" s="3"/>
      <c r="S30" s="3"/>
      <c r="AA30" s="4"/>
      <c r="AD30" s="3">
        <v>66435</v>
      </c>
      <c r="AE30">
        <v>23840</v>
      </c>
      <c r="AF30">
        <v>0.97109999999999996</v>
      </c>
      <c r="AG30" s="19">
        <v>80</v>
      </c>
      <c r="AH30" s="19"/>
      <c r="AI30" s="3">
        <v>60531</v>
      </c>
      <c r="AJ30">
        <v>15600</v>
      </c>
      <c r="AK30">
        <v>0.28000000000000003</v>
      </c>
      <c r="AL30" s="19">
        <v>80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2:63" x14ac:dyDescent="0.25">
      <c r="B31" s="18">
        <v>2945</v>
      </c>
      <c r="D31" s="3"/>
      <c r="E31" s="3"/>
      <c r="I31">
        <v>2340</v>
      </c>
      <c r="K31" s="3"/>
      <c r="L31" s="3"/>
      <c r="R31" s="28"/>
      <c r="S31" s="28"/>
      <c r="Y31" s="7"/>
      <c r="Z31" s="3"/>
      <c r="AD31" s="3">
        <v>5750</v>
      </c>
      <c r="AE31">
        <v>1260</v>
      </c>
      <c r="AF31">
        <v>3.8999999999999998E-3</v>
      </c>
      <c r="AG31" s="19">
        <v>60</v>
      </c>
      <c r="AH31" s="19"/>
      <c r="AI31" s="3">
        <v>56255</v>
      </c>
      <c r="AJ31">
        <v>8040</v>
      </c>
      <c r="AK31">
        <v>0.34100000000000003</v>
      </c>
      <c r="AL31" s="19">
        <v>60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2:63" x14ac:dyDescent="0.25">
      <c r="B32" s="18">
        <v>13200</v>
      </c>
      <c r="D32" s="28"/>
      <c r="E32" s="28"/>
      <c r="I32">
        <v>3447</v>
      </c>
      <c r="K32" s="28"/>
      <c r="L32" s="28"/>
      <c r="R32" s="7"/>
      <c r="S32" s="7"/>
      <c r="AD32" s="3">
        <v>56116</v>
      </c>
      <c r="AE32">
        <v>11580</v>
      </c>
      <c r="AF32">
        <v>0.35439999999999999</v>
      </c>
      <c r="AG32" s="19">
        <v>60</v>
      </c>
      <c r="AH32" s="19"/>
      <c r="AI32" s="3">
        <v>45427</v>
      </c>
      <c r="AJ32">
        <v>6300</v>
      </c>
      <c r="AK32">
        <v>0.109</v>
      </c>
      <c r="AL32" s="19">
        <v>60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2:49" x14ac:dyDescent="0.25">
      <c r="B33" s="18">
        <v>11280</v>
      </c>
      <c r="D33" s="7"/>
      <c r="E33" s="7"/>
      <c r="I33">
        <v>7020</v>
      </c>
      <c r="K33" s="7"/>
      <c r="L33" s="7"/>
      <c r="R33" s="7"/>
      <c r="S33" s="3"/>
      <c r="AD33" s="3">
        <v>45307</v>
      </c>
      <c r="AE33">
        <v>12400</v>
      </c>
      <c r="AF33">
        <v>0.371</v>
      </c>
      <c r="AG33" s="19">
        <v>40</v>
      </c>
      <c r="AH33" s="19"/>
      <c r="AI33" s="3">
        <v>45396</v>
      </c>
      <c r="AJ33">
        <v>6120</v>
      </c>
      <c r="AK33">
        <v>0.28299999999999997</v>
      </c>
      <c r="AL33" s="19">
        <v>40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2:49" x14ac:dyDescent="0.25">
      <c r="B34" s="18">
        <v>19999</v>
      </c>
      <c r="D34" s="7"/>
      <c r="E34" s="3"/>
      <c r="I34">
        <v>3465</v>
      </c>
      <c r="K34" s="7"/>
      <c r="L34" s="3"/>
      <c r="AD34" s="3">
        <v>27348</v>
      </c>
      <c r="AE34">
        <v>11040</v>
      </c>
      <c r="AF34">
        <v>0.47799999999999998</v>
      </c>
      <c r="AG34" s="19">
        <v>40</v>
      </c>
      <c r="AH34" s="19"/>
      <c r="AI34" s="3">
        <v>90715</v>
      </c>
      <c r="AJ34">
        <v>13260</v>
      </c>
      <c r="AK34">
        <v>0.40899999999999997</v>
      </c>
      <c r="AL34" s="19">
        <v>60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2:49" x14ac:dyDescent="0.25">
      <c r="B35" s="18">
        <v>15040</v>
      </c>
      <c r="I35">
        <v>3481</v>
      </c>
      <c r="AD35" s="3">
        <v>71421</v>
      </c>
      <c r="AE35">
        <v>9540</v>
      </c>
      <c r="AF35">
        <v>0.25600000000000001</v>
      </c>
      <c r="AG35" s="19">
        <v>60</v>
      </c>
      <c r="AH35" s="19"/>
      <c r="AI35" s="3">
        <v>79126</v>
      </c>
      <c r="AJ35">
        <v>8160</v>
      </c>
      <c r="AK35">
        <v>0.53600000000000003</v>
      </c>
      <c r="AL35" s="19">
        <v>80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2:49" x14ac:dyDescent="0.25">
      <c r="B36" s="18">
        <v>6578</v>
      </c>
      <c r="I36">
        <v>11160</v>
      </c>
      <c r="AD36" s="3">
        <v>48095</v>
      </c>
      <c r="AE36">
        <v>17280</v>
      </c>
      <c r="AF36">
        <v>0.41599999999999998</v>
      </c>
      <c r="AG36" s="19">
        <v>80</v>
      </c>
      <c r="AH36" s="19"/>
      <c r="AI36" s="3">
        <v>95411</v>
      </c>
      <c r="AJ36">
        <v>33920</v>
      </c>
      <c r="AK36">
        <v>0.873</v>
      </c>
      <c r="AL36" s="19">
        <v>80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2:49" x14ac:dyDescent="0.25">
      <c r="B37" s="18">
        <v>8786</v>
      </c>
      <c r="I37">
        <v>4928</v>
      </c>
      <c r="AD37" s="3">
        <v>83947</v>
      </c>
      <c r="AE37">
        <v>43560</v>
      </c>
      <c r="AF37">
        <v>0.33600000000000002</v>
      </c>
      <c r="AG37" s="19">
        <v>120</v>
      </c>
      <c r="AH37" s="19"/>
      <c r="AI37" s="3">
        <v>93439</v>
      </c>
      <c r="AJ37">
        <v>12300</v>
      </c>
      <c r="AK37">
        <v>0.378</v>
      </c>
      <c r="AL37" s="19">
        <v>60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2:49" x14ac:dyDescent="0.25">
      <c r="B38" s="18">
        <v>6061</v>
      </c>
      <c r="I38">
        <v>21167</v>
      </c>
      <c r="AD38" s="3">
        <v>80557</v>
      </c>
      <c r="AE38">
        <v>22680</v>
      </c>
      <c r="AF38">
        <v>0.36599999999999999</v>
      </c>
      <c r="AG38" s="19">
        <v>60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2:49" x14ac:dyDescent="0.25">
      <c r="B39" s="18">
        <v>16231</v>
      </c>
      <c r="I39">
        <v>4157</v>
      </c>
      <c r="AD39" s="3">
        <v>84081</v>
      </c>
      <c r="AE39">
        <v>6360</v>
      </c>
      <c r="AF39">
        <v>3.0000000000000001E-3</v>
      </c>
      <c r="AG39" s="19">
        <v>60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2:49" x14ac:dyDescent="0.25">
      <c r="B40" s="18">
        <v>23505</v>
      </c>
      <c r="I40">
        <v>12255</v>
      </c>
      <c r="AD40" s="3">
        <v>56064</v>
      </c>
      <c r="AE40">
        <v>14400</v>
      </c>
      <c r="AF40">
        <v>0.35499999999999998</v>
      </c>
      <c r="AG40" s="19">
        <v>60</v>
      </c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2:49" x14ac:dyDescent="0.25">
      <c r="B41" s="18">
        <v>23580</v>
      </c>
      <c r="I41">
        <v>8337</v>
      </c>
      <c r="AD41" s="3">
        <v>56109</v>
      </c>
      <c r="AE41">
        <v>4740</v>
      </c>
      <c r="AF41">
        <v>0.106</v>
      </c>
      <c r="AG41" s="19">
        <v>60</v>
      </c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2:49" x14ac:dyDescent="0.25">
      <c r="B42" s="18">
        <v>10040</v>
      </c>
      <c r="I42">
        <v>6599</v>
      </c>
      <c r="AD42" s="3">
        <v>74683</v>
      </c>
      <c r="AE42">
        <v>4880</v>
      </c>
      <c r="AF42">
        <v>7.9000000000000001E-2</v>
      </c>
      <c r="AG42" s="19">
        <v>80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2:49" x14ac:dyDescent="0.25">
      <c r="B43" s="18">
        <v>4401</v>
      </c>
      <c r="I43">
        <v>13500</v>
      </c>
      <c r="AD43" s="3">
        <v>88327</v>
      </c>
      <c r="AE43">
        <v>7600</v>
      </c>
      <c r="AF43">
        <v>0.60199999999999998</v>
      </c>
      <c r="AG43" s="19">
        <v>80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2:49" x14ac:dyDescent="0.25">
      <c r="B44" s="18">
        <v>8920</v>
      </c>
      <c r="I44">
        <v>5390</v>
      </c>
      <c r="AD44" s="3">
        <v>49691</v>
      </c>
      <c r="AE44">
        <v>16740</v>
      </c>
      <c r="AF44">
        <v>0.66</v>
      </c>
      <c r="AG44" s="19">
        <v>60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2:49" x14ac:dyDescent="0.25">
      <c r="B45" s="18">
        <v>14880</v>
      </c>
      <c r="I45">
        <v>4592</v>
      </c>
      <c r="AD45" s="3">
        <v>36159</v>
      </c>
      <c r="AE45">
        <v>15520</v>
      </c>
      <c r="AF45">
        <v>0.439</v>
      </c>
      <c r="AG45" s="19">
        <v>80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2:49" x14ac:dyDescent="0.25">
      <c r="B46" s="18">
        <v>1173</v>
      </c>
      <c r="I46">
        <v>5933</v>
      </c>
      <c r="AD46" s="3">
        <v>69914</v>
      </c>
      <c r="AE46">
        <v>15040</v>
      </c>
      <c r="AF46">
        <v>0.378</v>
      </c>
      <c r="AG46" s="19">
        <v>80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2:49" x14ac:dyDescent="0.25">
      <c r="B47" s="18">
        <v>34560</v>
      </c>
      <c r="I47">
        <v>9240</v>
      </c>
      <c r="AD47" s="3">
        <v>19141</v>
      </c>
      <c r="AE47">
        <v>14880</v>
      </c>
      <c r="AF47">
        <v>0.67700000000000005</v>
      </c>
      <c r="AG47" s="19">
        <v>80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2:49" x14ac:dyDescent="0.25">
      <c r="B48" s="18">
        <v>99</v>
      </c>
      <c r="I48">
        <v>12000</v>
      </c>
      <c r="AD48" s="3">
        <v>25786</v>
      </c>
      <c r="AE48">
        <v>35440</v>
      </c>
      <c r="AF48">
        <v>0.443</v>
      </c>
      <c r="AG48" s="19">
        <v>80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2:49" x14ac:dyDescent="0.25">
      <c r="B49" s="18">
        <v>9482</v>
      </c>
      <c r="I49">
        <v>10360</v>
      </c>
      <c r="AD49" s="3">
        <v>92562</v>
      </c>
      <c r="AE49">
        <v>40500</v>
      </c>
      <c r="AF49">
        <v>1.006</v>
      </c>
      <c r="AG49" s="19">
        <v>60</v>
      </c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2:49" x14ac:dyDescent="0.25">
      <c r="B50" s="18">
        <v>3546</v>
      </c>
      <c r="I50">
        <v>3808</v>
      </c>
      <c r="AD50" s="3">
        <v>36270</v>
      </c>
      <c r="AE50">
        <v>17400</v>
      </c>
      <c r="AF50">
        <v>0.28499999999999998</v>
      </c>
      <c r="AG50" s="19">
        <v>120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2:49" x14ac:dyDescent="0.25">
      <c r="B51" s="18">
        <v>2688</v>
      </c>
      <c r="I51">
        <v>5691</v>
      </c>
      <c r="AD51" s="3">
        <v>29566</v>
      </c>
      <c r="AE51">
        <v>6180</v>
      </c>
      <c r="AF51">
        <v>7.6999999999999999E-2</v>
      </c>
      <c r="AG51" s="19">
        <v>60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2:49" x14ac:dyDescent="0.25">
      <c r="B52" s="18">
        <v>5867</v>
      </c>
      <c r="I52">
        <v>15280</v>
      </c>
      <c r="AD52" s="3">
        <v>29682</v>
      </c>
      <c r="AE52">
        <v>22160</v>
      </c>
      <c r="AF52">
        <v>0.377</v>
      </c>
      <c r="AG52" s="19">
        <v>80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2:49" x14ac:dyDescent="0.25">
      <c r="B53" s="18">
        <v>4487</v>
      </c>
      <c r="I53" s="18">
        <v>6339</v>
      </c>
      <c r="AD53" s="3">
        <v>45621</v>
      </c>
      <c r="AE53">
        <v>10800</v>
      </c>
      <c r="AF53">
        <v>0.375</v>
      </c>
      <c r="AG53" s="19">
        <v>60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2:49" x14ac:dyDescent="0.25">
      <c r="B54" s="18">
        <v>8715</v>
      </c>
      <c r="I54">
        <v>5529</v>
      </c>
      <c r="AD54" s="3">
        <v>1704</v>
      </c>
      <c r="AE54">
        <v>32100</v>
      </c>
      <c r="AF54">
        <v>0.66600000000000004</v>
      </c>
      <c r="AG54" s="19">
        <v>60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2:49" x14ac:dyDescent="0.25">
      <c r="B55" s="18">
        <v>5422</v>
      </c>
      <c r="I55">
        <v>4717</v>
      </c>
      <c r="AD55" s="3">
        <v>60585</v>
      </c>
      <c r="AE55">
        <v>840</v>
      </c>
      <c r="AF55">
        <v>2.7E-2</v>
      </c>
      <c r="AG55" s="19">
        <v>40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2:49" x14ac:dyDescent="0.25">
      <c r="B56" s="18">
        <v>9840</v>
      </c>
      <c r="I56">
        <v>10440</v>
      </c>
      <c r="AD56" s="3">
        <v>14994</v>
      </c>
      <c r="AE56">
        <v>11280</v>
      </c>
      <c r="AF56">
        <v>0.36299999999999999</v>
      </c>
      <c r="AG56" s="19">
        <v>80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2:49" x14ac:dyDescent="0.25">
      <c r="B57" s="18">
        <v>24854</v>
      </c>
      <c r="I57">
        <v>4258</v>
      </c>
      <c r="AD57" s="3">
        <v>14959</v>
      </c>
      <c r="AE57">
        <v>13200</v>
      </c>
      <c r="AF57">
        <v>0.442</v>
      </c>
      <c r="AG57" s="19">
        <v>60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2:49" x14ac:dyDescent="0.25">
      <c r="B58" s="18">
        <v>9513</v>
      </c>
      <c r="I58">
        <v>5681</v>
      </c>
      <c r="AD58" s="3">
        <v>20726</v>
      </c>
      <c r="AE58">
        <v>11305</v>
      </c>
      <c r="AF58">
        <v>24.4252</v>
      </c>
      <c r="AG58" s="19">
        <v>1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2:49" x14ac:dyDescent="0.25">
      <c r="B59" s="18">
        <v>21800</v>
      </c>
      <c r="I59">
        <v>10130</v>
      </c>
      <c r="AD59" s="3">
        <v>40263</v>
      </c>
      <c r="AE59">
        <v>8736</v>
      </c>
      <c r="AF59">
        <v>3.3879999999999999</v>
      </c>
      <c r="AG59" s="19">
        <v>1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2:49" x14ac:dyDescent="0.25">
      <c r="B60" s="18">
        <v>10954</v>
      </c>
      <c r="I60">
        <v>9845</v>
      </c>
    </row>
    <row r="61" spans="2:49" x14ac:dyDescent="0.25">
      <c r="B61" s="18">
        <v>9225</v>
      </c>
      <c r="I61">
        <v>7833</v>
      </c>
    </row>
    <row r="62" spans="2:49" x14ac:dyDescent="0.25">
      <c r="B62" s="18">
        <v>876</v>
      </c>
      <c r="I62">
        <v>8288</v>
      </c>
    </row>
    <row r="63" spans="2:49" x14ac:dyDescent="0.25">
      <c r="B63" s="18">
        <v>6160</v>
      </c>
      <c r="I63">
        <v>10478</v>
      </c>
    </row>
    <row r="64" spans="2:49" x14ac:dyDescent="0.25">
      <c r="B64" s="18">
        <v>9104</v>
      </c>
      <c r="I64">
        <v>6018</v>
      </c>
    </row>
    <row r="65" spans="2:9" x14ac:dyDescent="0.25">
      <c r="B65" s="18">
        <v>20400</v>
      </c>
      <c r="I65">
        <v>6356</v>
      </c>
    </row>
    <row r="66" spans="2:9" x14ac:dyDescent="0.25">
      <c r="B66" s="18">
        <v>1071</v>
      </c>
      <c r="I66">
        <v>5094</v>
      </c>
    </row>
    <row r="67" spans="2:9" x14ac:dyDescent="0.25">
      <c r="B67" s="18">
        <v>4645</v>
      </c>
      <c r="I67">
        <v>10560</v>
      </c>
    </row>
    <row r="68" spans="2:9" x14ac:dyDescent="0.25">
      <c r="B68" s="18">
        <v>7224</v>
      </c>
      <c r="I68">
        <v>6755</v>
      </c>
    </row>
    <row r="69" spans="2:9" x14ac:dyDescent="0.25">
      <c r="B69" s="18">
        <v>17360</v>
      </c>
      <c r="I69">
        <v>9134</v>
      </c>
    </row>
    <row r="70" spans="2:9" x14ac:dyDescent="0.25">
      <c r="B70" s="18">
        <v>11402</v>
      </c>
      <c r="I70">
        <v>11670</v>
      </c>
    </row>
    <row r="71" spans="2:9" x14ac:dyDescent="0.25">
      <c r="B71" s="18">
        <v>5842</v>
      </c>
      <c r="I71">
        <v>6120</v>
      </c>
    </row>
    <row r="72" spans="2:9" x14ac:dyDescent="0.25">
      <c r="B72" s="18">
        <v>35440</v>
      </c>
      <c r="I72">
        <v>6300</v>
      </c>
    </row>
    <row r="73" spans="2:9" x14ac:dyDescent="0.25">
      <c r="B73" s="18">
        <v>6016</v>
      </c>
      <c r="I73">
        <v>15520</v>
      </c>
    </row>
    <row r="74" spans="2:9" x14ac:dyDescent="0.25">
      <c r="B74" s="18">
        <v>9118</v>
      </c>
      <c r="I74">
        <v>5276</v>
      </c>
    </row>
    <row r="75" spans="2:9" x14ac:dyDescent="0.25">
      <c r="B75" s="18">
        <v>11471</v>
      </c>
      <c r="I75">
        <v>7460</v>
      </c>
    </row>
    <row r="76" spans="2:9" x14ac:dyDescent="0.25">
      <c r="B76" s="18">
        <v>12964</v>
      </c>
      <c r="I76">
        <v>5400</v>
      </c>
    </row>
    <row r="77" spans="2:9" x14ac:dyDescent="0.25">
      <c r="B77" s="18">
        <v>11040</v>
      </c>
      <c r="I77">
        <v>9690</v>
      </c>
    </row>
    <row r="78" spans="2:9" x14ac:dyDescent="0.25">
      <c r="B78" s="18">
        <v>11402</v>
      </c>
      <c r="I78">
        <v>4379</v>
      </c>
    </row>
    <row r="79" spans="2:9" x14ac:dyDescent="0.25">
      <c r="B79" s="18">
        <v>5944</v>
      </c>
      <c r="I79">
        <v>2994</v>
      </c>
    </row>
    <row r="80" spans="2:9" x14ac:dyDescent="0.25">
      <c r="B80" s="18">
        <v>5685</v>
      </c>
      <c r="I80">
        <v>5256</v>
      </c>
    </row>
    <row r="81" spans="2:9" x14ac:dyDescent="0.25">
      <c r="B81" s="18">
        <v>19800</v>
      </c>
      <c r="I81" s="18">
        <v>8166</v>
      </c>
    </row>
    <row r="82" spans="2:9" x14ac:dyDescent="0.25">
      <c r="B82" s="18">
        <v>6180</v>
      </c>
      <c r="I82">
        <v>3818</v>
      </c>
    </row>
    <row r="83" spans="2:9" x14ac:dyDescent="0.25">
      <c r="B83" s="18">
        <v>8621</v>
      </c>
      <c r="I83">
        <v>2547</v>
      </c>
    </row>
    <row r="84" spans="2:9" x14ac:dyDescent="0.25">
      <c r="B84" s="18">
        <v>22160</v>
      </c>
      <c r="I84">
        <v>9725</v>
      </c>
    </row>
    <row r="85" spans="2:9" x14ac:dyDescent="0.25">
      <c r="B85" s="18">
        <v>10519</v>
      </c>
      <c r="I85">
        <v>15900</v>
      </c>
    </row>
    <row r="86" spans="2:9" x14ac:dyDescent="0.25">
      <c r="B86" s="18">
        <v>14890</v>
      </c>
      <c r="I86">
        <v>18640</v>
      </c>
    </row>
    <row r="87" spans="2:9" x14ac:dyDescent="0.25">
      <c r="B87" s="18">
        <v>11288</v>
      </c>
      <c r="I87">
        <v>8030</v>
      </c>
    </row>
    <row r="88" spans="2:9" x14ac:dyDescent="0.25">
      <c r="B88" s="18">
        <v>16052</v>
      </c>
      <c r="I88">
        <v>9660</v>
      </c>
    </row>
    <row r="89" spans="2:9" x14ac:dyDescent="0.25">
      <c r="B89" s="18">
        <v>7487</v>
      </c>
      <c r="I89">
        <v>8932</v>
      </c>
    </row>
    <row r="90" spans="2:9" x14ac:dyDescent="0.25">
      <c r="B90" s="18">
        <v>8230</v>
      </c>
      <c r="I90">
        <v>7611</v>
      </c>
    </row>
    <row r="91" spans="2:9" x14ac:dyDescent="0.25">
      <c r="B91" s="18">
        <v>6109</v>
      </c>
      <c r="I91">
        <v>3791</v>
      </c>
    </row>
    <row r="92" spans="2:9" x14ac:dyDescent="0.25">
      <c r="B92" s="18">
        <v>5948</v>
      </c>
      <c r="I92">
        <v>2305</v>
      </c>
    </row>
    <row r="93" spans="2:9" x14ac:dyDescent="0.25">
      <c r="B93" s="18">
        <v>17937</v>
      </c>
      <c r="I93">
        <v>8040</v>
      </c>
    </row>
    <row r="94" spans="2:9" x14ac:dyDescent="0.25">
      <c r="B94" s="18">
        <v>19756</v>
      </c>
      <c r="I94">
        <v>8047</v>
      </c>
    </row>
    <row r="95" spans="2:9" x14ac:dyDescent="0.25">
      <c r="B95" s="18">
        <v>26720</v>
      </c>
      <c r="I95">
        <v>6759</v>
      </c>
    </row>
    <row r="96" spans="2:9" x14ac:dyDescent="0.25">
      <c r="B96" s="18">
        <v>12279</v>
      </c>
      <c r="I96">
        <v>7056</v>
      </c>
    </row>
    <row r="97" spans="2:9" x14ac:dyDescent="0.25">
      <c r="B97" s="18">
        <v>14515</v>
      </c>
      <c r="I97">
        <v>6377</v>
      </c>
    </row>
    <row r="98" spans="2:9" x14ac:dyDescent="0.25">
      <c r="B98" s="18">
        <v>1644</v>
      </c>
      <c r="I98">
        <v>6958</v>
      </c>
    </row>
    <row r="99" spans="2:9" x14ac:dyDescent="0.25">
      <c r="B99" s="18">
        <v>15520</v>
      </c>
      <c r="I99">
        <v>15600</v>
      </c>
    </row>
    <row r="100" spans="2:9" x14ac:dyDescent="0.25">
      <c r="B100" s="18">
        <v>3788</v>
      </c>
      <c r="I100">
        <v>5125</v>
      </c>
    </row>
    <row r="101" spans="2:9" x14ac:dyDescent="0.25">
      <c r="B101" s="18">
        <v>17400</v>
      </c>
      <c r="I101">
        <v>5528</v>
      </c>
    </row>
    <row r="102" spans="2:9" x14ac:dyDescent="0.25">
      <c r="B102" s="18">
        <v>8014</v>
      </c>
      <c r="I102">
        <v>24640</v>
      </c>
    </row>
    <row r="103" spans="2:9" x14ac:dyDescent="0.25">
      <c r="B103" s="18">
        <v>31080</v>
      </c>
      <c r="I103">
        <v>9224</v>
      </c>
    </row>
    <row r="104" spans="2:9" x14ac:dyDescent="0.25">
      <c r="B104" s="18">
        <v>13080</v>
      </c>
      <c r="I104">
        <v>8342</v>
      </c>
    </row>
    <row r="105" spans="2:9" x14ac:dyDescent="0.25">
      <c r="B105" s="18">
        <v>26460</v>
      </c>
      <c r="I105">
        <v>8233</v>
      </c>
    </row>
    <row r="106" spans="2:9" x14ac:dyDescent="0.25">
      <c r="B106" s="18">
        <v>7730</v>
      </c>
      <c r="I106">
        <v>20880</v>
      </c>
    </row>
    <row r="107" spans="2:9" x14ac:dyDescent="0.25">
      <c r="B107" s="18">
        <v>15120</v>
      </c>
      <c r="I107">
        <v>8272</v>
      </c>
    </row>
    <row r="108" spans="2:9" x14ac:dyDescent="0.25">
      <c r="B108" s="18">
        <v>15403</v>
      </c>
      <c r="I108">
        <v>6190</v>
      </c>
    </row>
    <row r="109" spans="2:9" x14ac:dyDescent="0.25">
      <c r="B109" s="18">
        <v>13526</v>
      </c>
      <c r="I109">
        <v>8946</v>
      </c>
    </row>
    <row r="110" spans="2:9" x14ac:dyDescent="0.25">
      <c r="B110" s="18">
        <v>1620</v>
      </c>
      <c r="I110">
        <v>6388</v>
      </c>
    </row>
    <row r="111" spans="2:9" x14ac:dyDescent="0.25">
      <c r="B111" s="18">
        <v>4588</v>
      </c>
      <c r="I111">
        <v>3579</v>
      </c>
    </row>
    <row r="112" spans="2:9" x14ac:dyDescent="0.25">
      <c r="B112" s="18">
        <v>2220</v>
      </c>
      <c r="I112">
        <v>11360</v>
      </c>
    </row>
    <row r="113" spans="2:9" x14ac:dyDescent="0.25">
      <c r="B113" s="18">
        <v>0</v>
      </c>
      <c r="I113">
        <v>10239</v>
      </c>
    </row>
    <row r="114" spans="2:9" x14ac:dyDescent="0.25">
      <c r="B114" s="18">
        <v>5385</v>
      </c>
      <c r="I114">
        <v>6170</v>
      </c>
    </row>
    <row r="115" spans="2:9" x14ac:dyDescent="0.25">
      <c r="B115" s="18">
        <v>5440</v>
      </c>
      <c r="I115">
        <v>6351</v>
      </c>
    </row>
    <row r="116" spans="2:9" x14ac:dyDescent="0.25">
      <c r="B116" s="18">
        <v>8736</v>
      </c>
      <c r="I116">
        <v>4794</v>
      </c>
    </row>
    <row r="117" spans="2:9" x14ac:dyDescent="0.25">
      <c r="B117" s="18">
        <v>7245</v>
      </c>
      <c r="I117">
        <v>9093</v>
      </c>
    </row>
    <row r="118" spans="2:9" x14ac:dyDescent="0.25">
      <c r="B118" s="18">
        <v>4045</v>
      </c>
      <c r="I118">
        <v>14400</v>
      </c>
    </row>
    <row r="119" spans="2:9" x14ac:dyDescent="0.25">
      <c r="B119" s="18">
        <v>8813</v>
      </c>
      <c r="I119">
        <v>9457</v>
      </c>
    </row>
    <row r="120" spans="2:9" x14ac:dyDescent="0.25">
      <c r="B120" s="18">
        <v>8611</v>
      </c>
      <c r="I120">
        <v>11355</v>
      </c>
    </row>
    <row r="121" spans="2:9" x14ac:dyDescent="0.25">
      <c r="B121" s="18">
        <v>9600</v>
      </c>
      <c r="I121">
        <v>2573</v>
      </c>
    </row>
    <row r="122" spans="2:9" x14ac:dyDescent="0.25">
      <c r="B122" s="18">
        <v>12958</v>
      </c>
      <c r="I122">
        <v>3126</v>
      </c>
    </row>
    <row r="123" spans="2:9" x14ac:dyDescent="0.25">
      <c r="B123" s="18">
        <v>12400</v>
      </c>
      <c r="I123">
        <v>4228</v>
      </c>
    </row>
    <row r="124" spans="2:9" x14ac:dyDescent="0.25">
      <c r="B124" s="18">
        <v>5580</v>
      </c>
      <c r="I124">
        <v>3761</v>
      </c>
    </row>
    <row r="125" spans="2:9" x14ac:dyDescent="0.25">
      <c r="B125" s="18">
        <v>3926</v>
      </c>
      <c r="I125">
        <v>7404</v>
      </c>
    </row>
    <row r="126" spans="2:9" x14ac:dyDescent="0.25">
      <c r="B126" s="18">
        <v>11476</v>
      </c>
      <c r="I126">
        <v>8057</v>
      </c>
    </row>
    <row r="127" spans="2:9" x14ac:dyDescent="0.25">
      <c r="B127" s="18">
        <v>10800</v>
      </c>
      <c r="I127">
        <v>6964</v>
      </c>
    </row>
    <row r="128" spans="2:9" x14ac:dyDescent="0.25">
      <c r="B128" s="18">
        <v>8152</v>
      </c>
      <c r="I128">
        <v>8480</v>
      </c>
    </row>
    <row r="129" spans="2:9" x14ac:dyDescent="0.25">
      <c r="B129" s="18">
        <v>6540</v>
      </c>
      <c r="I129">
        <v>5220</v>
      </c>
    </row>
    <row r="130" spans="2:9" x14ac:dyDescent="0.25">
      <c r="B130" s="18">
        <v>7700</v>
      </c>
      <c r="I130">
        <v>8934</v>
      </c>
    </row>
    <row r="131" spans="2:9" x14ac:dyDescent="0.25">
      <c r="B131" s="18">
        <v>7920</v>
      </c>
      <c r="I131">
        <v>17580</v>
      </c>
    </row>
    <row r="132" spans="2:9" x14ac:dyDescent="0.25">
      <c r="B132" s="18">
        <v>12240</v>
      </c>
      <c r="I132">
        <v>17160</v>
      </c>
    </row>
    <row r="133" spans="2:9" x14ac:dyDescent="0.25">
      <c r="B133" s="18">
        <v>9034</v>
      </c>
      <c r="I133">
        <v>11820</v>
      </c>
    </row>
    <row r="134" spans="2:9" x14ac:dyDescent="0.25">
      <c r="B134" s="18">
        <v>22440</v>
      </c>
      <c r="I134">
        <v>9200</v>
      </c>
    </row>
    <row r="135" spans="2:9" x14ac:dyDescent="0.25">
      <c r="B135" s="18">
        <v>6153</v>
      </c>
      <c r="I135">
        <v>8160</v>
      </c>
    </row>
    <row r="136" spans="2:9" x14ac:dyDescent="0.25">
      <c r="B136" s="18">
        <v>17280</v>
      </c>
      <c r="I136">
        <v>8940</v>
      </c>
    </row>
    <row r="137" spans="2:9" x14ac:dyDescent="0.25">
      <c r="B137" s="18">
        <v>4110</v>
      </c>
      <c r="I137">
        <v>3463</v>
      </c>
    </row>
    <row r="138" spans="2:9" x14ac:dyDescent="0.25">
      <c r="B138" s="18">
        <v>6399</v>
      </c>
      <c r="I138">
        <v>14520</v>
      </c>
    </row>
    <row r="139" spans="2:9" x14ac:dyDescent="0.25">
      <c r="B139" s="18">
        <v>16519</v>
      </c>
      <c r="I139">
        <v>13260</v>
      </c>
    </row>
    <row r="140" spans="2:9" x14ac:dyDescent="0.25">
      <c r="B140" s="18">
        <v>5886</v>
      </c>
      <c r="I140">
        <v>12300</v>
      </c>
    </row>
    <row r="141" spans="2:9" x14ac:dyDescent="0.25">
      <c r="B141" s="18">
        <v>12760</v>
      </c>
      <c r="I141">
        <v>6420</v>
      </c>
    </row>
    <row r="142" spans="2:9" x14ac:dyDescent="0.25">
      <c r="B142" s="18">
        <v>32152</v>
      </c>
      <c r="I142">
        <v>10560</v>
      </c>
    </row>
    <row r="143" spans="2:9" x14ac:dyDescent="0.25">
      <c r="B143" s="18">
        <v>23648</v>
      </c>
      <c r="I143">
        <v>33920</v>
      </c>
    </row>
    <row r="144" spans="2:9" x14ac:dyDescent="0.25">
      <c r="B144" s="18">
        <v>5758</v>
      </c>
      <c r="I144">
        <v>29100</v>
      </c>
    </row>
    <row r="145" spans="2:9" x14ac:dyDescent="0.25">
      <c r="B145" s="18">
        <v>6200</v>
      </c>
      <c r="I145">
        <v>5710</v>
      </c>
    </row>
    <row r="146" spans="2:9" x14ac:dyDescent="0.25">
      <c r="B146" s="18">
        <v>16740</v>
      </c>
      <c r="I146">
        <v>11520</v>
      </c>
    </row>
    <row r="147" spans="2:9" x14ac:dyDescent="0.25">
      <c r="B147" s="18">
        <v>15193</v>
      </c>
      <c r="I147">
        <v>12120</v>
      </c>
    </row>
    <row r="148" spans="2:9" x14ac:dyDescent="0.25">
      <c r="B148" s="18">
        <v>14543</v>
      </c>
      <c r="I148">
        <v>5602</v>
      </c>
    </row>
    <row r="149" spans="2:9" x14ac:dyDescent="0.25">
      <c r="B149" s="18">
        <v>14360</v>
      </c>
      <c r="I149">
        <v>14520</v>
      </c>
    </row>
    <row r="150" spans="2:9" x14ac:dyDescent="0.25">
      <c r="B150" s="29">
        <v>7290</v>
      </c>
    </row>
    <row r="151" spans="2:9" x14ac:dyDescent="0.25">
      <c r="B151" s="18">
        <v>9527</v>
      </c>
    </row>
    <row r="152" spans="2:9" x14ac:dyDescent="0.25">
      <c r="B152" s="18">
        <v>7216</v>
      </c>
    </row>
    <row r="153" spans="2:9" x14ac:dyDescent="0.25">
      <c r="B153" s="18">
        <v>18180</v>
      </c>
    </row>
    <row r="154" spans="2:9" x14ac:dyDescent="0.25">
      <c r="B154" s="18">
        <v>9151</v>
      </c>
    </row>
    <row r="155" spans="2:9" x14ac:dyDescent="0.25">
      <c r="B155" s="18">
        <v>8760</v>
      </c>
    </row>
    <row r="156" spans="2:9" x14ac:dyDescent="0.25">
      <c r="B156" s="18">
        <v>6438</v>
      </c>
    </row>
    <row r="157" spans="2:9" x14ac:dyDescent="0.25">
      <c r="B157" s="18">
        <v>4507</v>
      </c>
    </row>
    <row r="158" spans="2:9" x14ac:dyDescent="0.25">
      <c r="B158" s="18">
        <v>8470</v>
      </c>
    </row>
    <row r="159" spans="2:9" x14ac:dyDescent="0.25">
      <c r="B159" s="18">
        <v>4648</v>
      </c>
    </row>
    <row r="160" spans="2:9" x14ac:dyDescent="0.25">
      <c r="B160" s="18">
        <v>28400</v>
      </c>
    </row>
    <row r="161" spans="2:2" x14ac:dyDescent="0.25">
      <c r="B161" s="18">
        <v>15360</v>
      </c>
    </row>
    <row r="162" spans="2:2" x14ac:dyDescent="0.25">
      <c r="B162" s="18">
        <v>17440</v>
      </c>
    </row>
    <row r="163" spans="2:2" x14ac:dyDescent="0.25">
      <c r="B163" s="18">
        <v>11651</v>
      </c>
    </row>
    <row r="164" spans="2:2" x14ac:dyDescent="0.25">
      <c r="B164" s="18">
        <v>34560</v>
      </c>
    </row>
    <row r="165" spans="2:2" x14ac:dyDescent="0.25">
      <c r="B165" s="18">
        <v>25325</v>
      </c>
    </row>
    <row r="166" spans="2:2" x14ac:dyDescent="0.25">
      <c r="B166" s="18">
        <v>1334</v>
      </c>
    </row>
    <row r="167" spans="2:2" x14ac:dyDescent="0.25">
      <c r="B167" s="18">
        <v>20640</v>
      </c>
    </row>
    <row r="168" spans="2:2" x14ac:dyDescent="0.25">
      <c r="B168" s="18">
        <v>12189</v>
      </c>
    </row>
    <row r="169" spans="2:2" x14ac:dyDescent="0.25">
      <c r="B169">
        <v>6520</v>
      </c>
    </row>
    <row r="170" spans="2:2" x14ac:dyDescent="0.25">
      <c r="B170">
        <v>7486</v>
      </c>
    </row>
    <row r="171" spans="2:2" x14ac:dyDescent="0.25">
      <c r="B171">
        <v>2826</v>
      </c>
    </row>
    <row r="172" spans="2:2" x14ac:dyDescent="0.25">
      <c r="B172">
        <v>1316</v>
      </c>
    </row>
    <row r="173" spans="2:2" x14ac:dyDescent="0.25">
      <c r="B173">
        <v>20174</v>
      </c>
    </row>
    <row r="174" spans="2:2" x14ac:dyDescent="0.25">
      <c r="B174">
        <v>4486</v>
      </c>
    </row>
    <row r="175" spans="2:2" x14ac:dyDescent="0.25">
      <c r="B175">
        <v>6574</v>
      </c>
    </row>
    <row r="176" spans="2:2" x14ac:dyDescent="0.25">
      <c r="B176">
        <v>15317</v>
      </c>
    </row>
    <row r="177" spans="2:2" x14ac:dyDescent="0.25">
      <c r="B177">
        <v>7098</v>
      </c>
    </row>
    <row r="178" spans="2:2" x14ac:dyDescent="0.25">
      <c r="B178">
        <v>17239</v>
      </c>
    </row>
    <row r="179" spans="2:2" x14ac:dyDescent="0.25">
      <c r="B179">
        <v>14400</v>
      </c>
    </row>
    <row r="180" spans="2:2" x14ac:dyDescent="0.25">
      <c r="B180">
        <v>4740</v>
      </c>
    </row>
    <row r="181" spans="2:2" x14ac:dyDescent="0.25">
      <c r="B181">
        <v>11580</v>
      </c>
    </row>
    <row r="182" spans="2:2" x14ac:dyDescent="0.25">
      <c r="B182">
        <v>3329</v>
      </c>
    </row>
    <row r="183" spans="2:2" x14ac:dyDescent="0.25">
      <c r="B183">
        <v>14080</v>
      </c>
    </row>
    <row r="184" spans="2:2" x14ac:dyDescent="0.25">
      <c r="B184">
        <v>9518</v>
      </c>
    </row>
    <row r="185" spans="2:2" x14ac:dyDescent="0.25">
      <c r="B185">
        <v>5943</v>
      </c>
    </row>
    <row r="186" spans="2:2" x14ac:dyDescent="0.25">
      <c r="B186">
        <v>5725</v>
      </c>
    </row>
    <row r="187" spans="2:2" x14ac:dyDescent="0.25">
      <c r="B187">
        <v>15500</v>
      </c>
    </row>
    <row r="188" spans="2:2" x14ac:dyDescent="0.25">
      <c r="B188">
        <v>5741</v>
      </c>
    </row>
    <row r="189" spans="2:2" x14ac:dyDescent="0.25">
      <c r="B189">
        <v>7703</v>
      </c>
    </row>
    <row r="190" spans="2:2" x14ac:dyDescent="0.25">
      <c r="B190">
        <v>11942</v>
      </c>
    </row>
    <row r="191" spans="2:2" x14ac:dyDescent="0.25">
      <c r="B191">
        <v>7418</v>
      </c>
    </row>
    <row r="192" spans="2:2" x14ac:dyDescent="0.25">
      <c r="B192">
        <v>38800</v>
      </c>
    </row>
    <row r="193" spans="2:2" x14ac:dyDescent="0.25">
      <c r="B193">
        <v>7080</v>
      </c>
    </row>
    <row r="194" spans="2:2" x14ac:dyDescent="0.25">
      <c r="B194">
        <v>6822</v>
      </c>
    </row>
    <row r="195" spans="2:2" x14ac:dyDescent="0.25">
      <c r="B195">
        <v>5990</v>
      </c>
    </row>
    <row r="196" spans="2:2" x14ac:dyDescent="0.25">
      <c r="B196">
        <v>17214</v>
      </c>
    </row>
    <row r="197" spans="2:2" x14ac:dyDescent="0.25">
      <c r="B197">
        <v>15250</v>
      </c>
    </row>
    <row r="198" spans="2:2" x14ac:dyDescent="0.25">
      <c r="B198">
        <v>840</v>
      </c>
    </row>
    <row r="199" spans="2:2" x14ac:dyDescent="0.25">
      <c r="B199">
        <v>10174</v>
      </c>
    </row>
    <row r="200" spans="2:2" x14ac:dyDescent="0.25">
      <c r="B200">
        <v>4824</v>
      </c>
    </row>
    <row r="201" spans="2:2" x14ac:dyDescent="0.25">
      <c r="B201">
        <v>19680</v>
      </c>
    </row>
    <row r="202" spans="2:2" x14ac:dyDescent="0.25">
      <c r="B202">
        <v>8464</v>
      </c>
    </row>
    <row r="203" spans="2:2" x14ac:dyDescent="0.25">
      <c r="B203">
        <v>4560</v>
      </c>
    </row>
    <row r="204" spans="2:2" x14ac:dyDescent="0.25">
      <c r="B204">
        <v>4963</v>
      </c>
    </row>
    <row r="205" spans="2:2" x14ac:dyDescent="0.25">
      <c r="B205">
        <v>270</v>
      </c>
    </row>
    <row r="206" spans="2:2" x14ac:dyDescent="0.25">
      <c r="B206">
        <v>7120</v>
      </c>
    </row>
    <row r="207" spans="2:2" x14ac:dyDescent="0.25">
      <c r="B207">
        <v>120</v>
      </c>
    </row>
    <row r="208" spans="2:2" x14ac:dyDescent="0.25">
      <c r="B208">
        <v>18400</v>
      </c>
    </row>
    <row r="209" spans="2:2" x14ac:dyDescent="0.25">
      <c r="B209">
        <v>7157</v>
      </c>
    </row>
    <row r="210" spans="2:2" x14ac:dyDescent="0.25">
      <c r="B210">
        <v>15600</v>
      </c>
    </row>
    <row r="211" spans="2:2" x14ac:dyDescent="0.25">
      <c r="B211">
        <v>26623</v>
      </c>
    </row>
    <row r="212" spans="2:2" x14ac:dyDescent="0.25">
      <c r="B212">
        <v>20094</v>
      </c>
    </row>
    <row r="213" spans="2:2" x14ac:dyDescent="0.25">
      <c r="B213">
        <v>9945</v>
      </c>
    </row>
    <row r="214" spans="2:2" x14ac:dyDescent="0.25">
      <c r="B214">
        <v>19401</v>
      </c>
    </row>
    <row r="215" spans="2:2" x14ac:dyDescent="0.25">
      <c r="B215">
        <v>15929</v>
      </c>
    </row>
    <row r="216" spans="2:2" x14ac:dyDescent="0.25">
      <c r="B216">
        <v>13072</v>
      </c>
    </row>
    <row r="217" spans="2:2" x14ac:dyDescent="0.25">
      <c r="B217">
        <v>10093</v>
      </c>
    </row>
    <row r="218" spans="2:2" x14ac:dyDescent="0.25">
      <c r="B218">
        <v>13486</v>
      </c>
    </row>
    <row r="219" spans="2:2" x14ac:dyDescent="0.25">
      <c r="B219">
        <v>14635</v>
      </c>
    </row>
    <row r="220" spans="2:2" x14ac:dyDescent="0.25">
      <c r="B220">
        <v>24297</v>
      </c>
    </row>
    <row r="221" spans="2:2" x14ac:dyDescent="0.25">
      <c r="B221">
        <v>19041</v>
      </c>
    </row>
    <row r="222" spans="2:2" x14ac:dyDescent="0.25">
      <c r="B222">
        <v>4558</v>
      </c>
    </row>
    <row r="223" spans="2:2" x14ac:dyDescent="0.25">
      <c r="B223">
        <v>2126</v>
      </c>
    </row>
    <row r="224" spans="2:2" x14ac:dyDescent="0.25">
      <c r="B224">
        <v>7347</v>
      </c>
    </row>
    <row r="225" spans="2:2" x14ac:dyDescent="0.25">
      <c r="B225">
        <v>32320</v>
      </c>
    </row>
    <row r="226" spans="2:2" x14ac:dyDescent="0.25">
      <c r="B226">
        <v>8480</v>
      </c>
    </row>
    <row r="227" spans="2:2" x14ac:dyDescent="0.25">
      <c r="B227">
        <v>23640</v>
      </c>
    </row>
    <row r="228" spans="2:2" x14ac:dyDescent="0.25">
      <c r="B228">
        <v>922</v>
      </c>
    </row>
    <row r="229" spans="2:2" x14ac:dyDescent="0.25">
      <c r="B229">
        <v>10057</v>
      </c>
    </row>
    <row r="230" spans="2:2" x14ac:dyDescent="0.25">
      <c r="B230">
        <v>7182</v>
      </c>
    </row>
    <row r="231" spans="2:2" x14ac:dyDescent="0.25">
      <c r="B231">
        <v>565</v>
      </c>
    </row>
    <row r="232" spans="2:2" x14ac:dyDescent="0.25">
      <c r="B232">
        <v>5400</v>
      </c>
    </row>
    <row r="233" spans="2:2" x14ac:dyDescent="0.25">
      <c r="B233">
        <v>5194</v>
      </c>
    </row>
    <row r="234" spans="2:2" x14ac:dyDescent="0.25">
      <c r="B234">
        <v>7712</v>
      </c>
    </row>
    <row r="235" spans="2:2" x14ac:dyDescent="0.25">
      <c r="B235">
        <v>10320</v>
      </c>
    </row>
    <row r="236" spans="2:2" x14ac:dyDescent="0.25">
      <c r="B236">
        <v>8205</v>
      </c>
    </row>
    <row r="237" spans="2:2" x14ac:dyDescent="0.25">
      <c r="B237">
        <v>17630</v>
      </c>
    </row>
    <row r="238" spans="2:2" x14ac:dyDescent="0.25">
      <c r="B238">
        <v>15102</v>
      </c>
    </row>
    <row r="239" spans="2:2" x14ac:dyDescent="0.25">
      <c r="B239">
        <v>12401</v>
      </c>
    </row>
    <row r="240" spans="2:2" x14ac:dyDescent="0.25">
      <c r="B240">
        <v>12121</v>
      </c>
    </row>
    <row r="241" spans="2:2" x14ac:dyDescent="0.25">
      <c r="B241">
        <v>13618</v>
      </c>
    </row>
    <row r="242" spans="2:2" x14ac:dyDescent="0.25">
      <c r="B242">
        <v>23840</v>
      </c>
    </row>
    <row r="243" spans="2:2" x14ac:dyDescent="0.25">
      <c r="B243">
        <v>4274</v>
      </c>
    </row>
    <row r="244" spans="2:2" x14ac:dyDescent="0.25">
      <c r="B244">
        <v>6640</v>
      </c>
    </row>
    <row r="245" spans="2:2" x14ac:dyDescent="0.25">
      <c r="B245">
        <v>57760</v>
      </c>
    </row>
    <row r="246" spans="2:2" x14ac:dyDescent="0.25">
      <c r="B246">
        <v>5101</v>
      </c>
    </row>
    <row r="247" spans="2:2" x14ac:dyDescent="0.25">
      <c r="B247">
        <v>22515</v>
      </c>
    </row>
    <row r="248" spans="2:2" x14ac:dyDescent="0.25">
      <c r="B248">
        <v>8911</v>
      </c>
    </row>
    <row r="249" spans="2:2" x14ac:dyDescent="0.25">
      <c r="B249">
        <v>10745</v>
      </c>
    </row>
    <row r="250" spans="2:2" x14ac:dyDescent="0.25">
      <c r="B250">
        <v>15040</v>
      </c>
    </row>
    <row r="251" spans="2:2" x14ac:dyDescent="0.25">
      <c r="B251">
        <v>5520</v>
      </c>
    </row>
    <row r="252" spans="2:2" x14ac:dyDescent="0.25">
      <c r="B252">
        <v>5424</v>
      </c>
    </row>
    <row r="253" spans="2:2" x14ac:dyDescent="0.25">
      <c r="B253">
        <v>0</v>
      </c>
    </row>
    <row r="254" spans="2:2" x14ac:dyDescent="0.25">
      <c r="B254">
        <v>15920</v>
      </c>
    </row>
    <row r="255" spans="2:2" x14ac:dyDescent="0.25">
      <c r="B255">
        <v>12642</v>
      </c>
    </row>
    <row r="256" spans="2:2" x14ac:dyDescent="0.25">
      <c r="B256">
        <v>9540</v>
      </c>
    </row>
    <row r="257" spans="2:2" x14ac:dyDescent="0.25">
      <c r="B257">
        <v>20932</v>
      </c>
    </row>
    <row r="258" spans="2:2" x14ac:dyDescent="0.25">
      <c r="B258">
        <v>11040</v>
      </c>
    </row>
    <row r="259" spans="2:2" x14ac:dyDescent="0.25">
      <c r="B259">
        <v>8949</v>
      </c>
    </row>
    <row r="260" spans="2:2" x14ac:dyDescent="0.25">
      <c r="B260">
        <v>6728</v>
      </c>
    </row>
    <row r="261" spans="2:2" x14ac:dyDescent="0.25">
      <c r="B261">
        <v>4007</v>
      </c>
    </row>
    <row r="262" spans="2:2" x14ac:dyDescent="0.25">
      <c r="B262">
        <v>4880</v>
      </c>
    </row>
    <row r="263" spans="2:2" x14ac:dyDescent="0.25">
      <c r="B263">
        <v>3629</v>
      </c>
    </row>
    <row r="264" spans="2:2" x14ac:dyDescent="0.25">
      <c r="B264">
        <v>4200</v>
      </c>
    </row>
    <row r="265" spans="2:2" x14ac:dyDescent="0.25">
      <c r="B265">
        <v>9120</v>
      </c>
    </row>
    <row r="266" spans="2:2" x14ac:dyDescent="0.25">
      <c r="B266">
        <v>17160</v>
      </c>
    </row>
    <row r="267" spans="2:2" x14ac:dyDescent="0.25">
      <c r="B267">
        <v>7777</v>
      </c>
    </row>
    <row r="268" spans="2:2" x14ac:dyDescent="0.25">
      <c r="B268">
        <v>6524</v>
      </c>
    </row>
    <row r="269" spans="2:2" x14ac:dyDescent="0.25">
      <c r="B269">
        <v>8160</v>
      </c>
    </row>
    <row r="270" spans="2:2" x14ac:dyDescent="0.25">
      <c r="B270">
        <v>12560</v>
      </c>
    </row>
    <row r="271" spans="2:2" x14ac:dyDescent="0.25">
      <c r="B271">
        <v>7980</v>
      </c>
    </row>
    <row r="272" spans="2:2" x14ac:dyDescent="0.25">
      <c r="B272">
        <v>13040</v>
      </c>
    </row>
    <row r="273" spans="2:2" x14ac:dyDescent="0.25">
      <c r="B273">
        <v>10800</v>
      </c>
    </row>
    <row r="274" spans="2:2" x14ac:dyDescent="0.25">
      <c r="B274">
        <v>15318</v>
      </c>
    </row>
    <row r="275" spans="2:2" x14ac:dyDescent="0.25">
      <c r="B275">
        <v>10306</v>
      </c>
    </row>
    <row r="276" spans="2:2" x14ac:dyDescent="0.25">
      <c r="B276">
        <v>18480</v>
      </c>
    </row>
    <row r="277" spans="2:2" x14ac:dyDescent="0.25">
      <c r="B277">
        <v>12879</v>
      </c>
    </row>
    <row r="278" spans="2:2" x14ac:dyDescent="0.25">
      <c r="B278">
        <v>8550</v>
      </c>
    </row>
    <row r="279" spans="2:2" x14ac:dyDescent="0.25">
      <c r="B279">
        <v>22680</v>
      </c>
    </row>
    <row r="280" spans="2:2" x14ac:dyDescent="0.25">
      <c r="B280">
        <v>19569</v>
      </c>
    </row>
    <row r="281" spans="2:2" x14ac:dyDescent="0.25">
      <c r="B281">
        <v>5092</v>
      </c>
    </row>
    <row r="282" spans="2:2" x14ac:dyDescent="0.25">
      <c r="B282">
        <v>23280</v>
      </c>
    </row>
    <row r="283" spans="2:2" x14ac:dyDescent="0.25">
      <c r="B283">
        <v>17838</v>
      </c>
    </row>
    <row r="284" spans="2:2" x14ac:dyDescent="0.25">
      <c r="B284">
        <v>14397</v>
      </c>
    </row>
    <row r="285" spans="2:2" x14ac:dyDescent="0.25">
      <c r="B285">
        <v>11173</v>
      </c>
    </row>
    <row r="286" spans="2:2" x14ac:dyDescent="0.25">
      <c r="B286">
        <v>37280</v>
      </c>
    </row>
    <row r="287" spans="2:2" x14ac:dyDescent="0.25">
      <c r="B287">
        <v>18</v>
      </c>
    </row>
    <row r="288" spans="2:2" x14ac:dyDescent="0.25">
      <c r="B288">
        <v>18</v>
      </c>
    </row>
    <row r="289" spans="2:2" x14ac:dyDescent="0.25">
      <c r="B289">
        <v>19360</v>
      </c>
    </row>
    <row r="290" spans="2:2" x14ac:dyDescent="0.25">
      <c r="B290">
        <v>43560</v>
      </c>
    </row>
    <row r="291" spans="2:2" x14ac:dyDescent="0.25">
      <c r="B291">
        <v>5983</v>
      </c>
    </row>
    <row r="292" spans="2:2" x14ac:dyDescent="0.25">
      <c r="B292">
        <v>15681</v>
      </c>
    </row>
    <row r="293" spans="2:2" x14ac:dyDescent="0.25">
      <c r="B293">
        <v>6360</v>
      </c>
    </row>
    <row r="294" spans="2:2" x14ac:dyDescent="0.25">
      <c r="B294">
        <v>17888</v>
      </c>
    </row>
    <row r="295" spans="2:2" x14ac:dyDescent="0.25">
      <c r="B295">
        <v>6960</v>
      </c>
    </row>
    <row r="296" spans="2:2" x14ac:dyDescent="0.25">
      <c r="B296">
        <v>24000</v>
      </c>
    </row>
    <row r="297" spans="2:2" x14ac:dyDescent="0.25">
      <c r="B297">
        <v>2678</v>
      </c>
    </row>
    <row r="298" spans="2:2" x14ac:dyDescent="0.25">
      <c r="B298">
        <v>2220</v>
      </c>
    </row>
    <row r="299" spans="2:2" x14ac:dyDescent="0.25">
      <c r="B299">
        <v>9188</v>
      </c>
    </row>
    <row r="300" spans="2:2" x14ac:dyDescent="0.25">
      <c r="B300">
        <v>2634</v>
      </c>
    </row>
    <row r="301" spans="2:2" x14ac:dyDescent="0.25">
      <c r="B301">
        <v>19680</v>
      </c>
    </row>
    <row r="302" spans="2:2" x14ac:dyDescent="0.25">
      <c r="B302">
        <v>4822</v>
      </c>
    </row>
    <row r="303" spans="2:2" x14ac:dyDescent="0.25">
      <c r="B303">
        <v>10018</v>
      </c>
    </row>
    <row r="304" spans="2:2" x14ac:dyDescent="0.25">
      <c r="B304">
        <v>7581</v>
      </c>
    </row>
    <row r="305" spans="2:2" x14ac:dyDescent="0.25">
      <c r="B305">
        <v>19028</v>
      </c>
    </row>
    <row r="306" spans="2:2" x14ac:dyDescent="0.25">
      <c r="B306">
        <v>4895</v>
      </c>
    </row>
    <row r="307" spans="2:2" x14ac:dyDescent="0.25">
      <c r="B307">
        <v>1320</v>
      </c>
    </row>
    <row r="308" spans="2:2" x14ac:dyDescent="0.25">
      <c r="B308">
        <v>18120</v>
      </c>
    </row>
    <row r="309" spans="2:2" x14ac:dyDescent="0.25">
      <c r="B309">
        <v>6926</v>
      </c>
    </row>
    <row r="310" spans="2:2" x14ac:dyDescent="0.25">
      <c r="B310">
        <v>13171</v>
      </c>
    </row>
    <row r="311" spans="2:2" x14ac:dyDescent="0.25">
      <c r="B311">
        <v>7600</v>
      </c>
    </row>
    <row r="312" spans="2:2" x14ac:dyDescent="0.25">
      <c r="B312">
        <v>27480</v>
      </c>
    </row>
    <row r="313" spans="2:2" x14ac:dyDescent="0.25">
      <c r="B313">
        <v>0</v>
      </c>
    </row>
    <row r="314" spans="2:2" x14ac:dyDescent="0.25">
      <c r="B314">
        <v>4146</v>
      </c>
    </row>
    <row r="315" spans="2:2" x14ac:dyDescent="0.25">
      <c r="B315">
        <v>5091</v>
      </c>
    </row>
    <row r="316" spans="2:2" x14ac:dyDescent="0.25">
      <c r="B316">
        <v>80</v>
      </c>
    </row>
    <row r="317" spans="2:2" x14ac:dyDescent="0.25">
      <c r="B317">
        <v>11700</v>
      </c>
    </row>
    <row r="318" spans="2:2" x14ac:dyDescent="0.25">
      <c r="B318">
        <v>5938</v>
      </c>
    </row>
    <row r="319" spans="2:2" x14ac:dyDescent="0.25">
      <c r="B319">
        <v>10080</v>
      </c>
    </row>
    <row r="320" spans="2:2" x14ac:dyDescent="0.25">
      <c r="B320">
        <v>3777</v>
      </c>
    </row>
    <row r="321" spans="2:2" x14ac:dyDescent="0.25">
      <c r="B321">
        <v>12739</v>
      </c>
    </row>
    <row r="322" spans="2:2" x14ac:dyDescent="0.25">
      <c r="B322">
        <v>8083</v>
      </c>
    </row>
    <row r="323" spans="2:2" x14ac:dyDescent="0.25">
      <c r="B323">
        <v>13801</v>
      </c>
    </row>
    <row r="324" spans="2:2" x14ac:dyDescent="0.25">
      <c r="B324">
        <v>3509</v>
      </c>
    </row>
    <row r="325" spans="2:2" x14ac:dyDescent="0.25">
      <c r="B325">
        <v>31620</v>
      </c>
    </row>
    <row r="326" spans="2:2" x14ac:dyDescent="0.25">
      <c r="B326">
        <v>2400</v>
      </c>
    </row>
    <row r="327" spans="2:2" x14ac:dyDescent="0.25">
      <c r="B327">
        <v>1833</v>
      </c>
    </row>
    <row r="328" spans="2:2" x14ac:dyDescent="0.25">
      <c r="B328">
        <v>44000</v>
      </c>
    </row>
    <row r="329" spans="2:2" x14ac:dyDescent="0.25">
      <c r="B329">
        <v>12427</v>
      </c>
    </row>
    <row r="330" spans="2:2" x14ac:dyDescent="0.25">
      <c r="B330">
        <v>18540</v>
      </c>
    </row>
    <row r="331" spans="2:2" x14ac:dyDescent="0.25">
      <c r="B331">
        <v>15300</v>
      </c>
    </row>
    <row r="332" spans="2:2" x14ac:dyDescent="0.25">
      <c r="B332">
        <v>6800</v>
      </c>
    </row>
    <row r="333" spans="2:2" x14ac:dyDescent="0.25">
      <c r="B333">
        <v>3360</v>
      </c>
    </row>
    <row r="334" spans="2:2" x14ac:dyDescent="0.25">
      <c r="B334">
        <v>5368</v>
      </c>
    </row>
    <row r="335" spans="2:2" x14ac:dyDescent="0.25">
      <c r="B335">
        <v>27900</v>
      </c>
    </row>
    <row r="336" spans="2:2" x14ac:dyDescent="0.25">
      <c r="B336">
        <v>39420</v>
      </c>
    </row>
    <row r="337" spans="2:2" x14ac:dyDescent="0.25">
      <c r="B337">
        <v>40500</v>
      </c>
    </row>
    <row r="338" spans="2:2" x14ac:dyDescent="0.25">
      <c r="B338">
        <v>26280</v>
      </c>
    </row>
    <row r="339" spans="2:2" x14ac:dyDescent="0.25">
      <c r="B339">
        <v>46720</v>
      </c>
    </row>
    <row r="340" spans="2:2" x14ac:dyDescent="0.25">
      <c r="B340">
        <v>5057</v>
      </c>
    </row>
    <row r="341" spans="2:2" x14ac:dyDescent="0.25">
      <c r="B341">
        <v>7140</v>
      </c>
    </row>
    <row r="342" spans="2:2" x14ac:dyDescent="0.25">
      <c r="B342">
        <v>2682</v>
      </c>
    </row>
    <row r="343" spans="2:2" x14ac:dyDescent="0.25">
      <c r="B343">
        <v>509</v>
      </c>
    </row>
    <row r="344" spans="2:2" x14ac:dyDescent="0.25">
      <c r="B344">
        <v>3593</v>
      </c>
    </row>
    <row r="345" spans="2:2" x14ac:dyDescent="0.25">
      <c r="B345">
        <v>24720</v>
      </c>
    </row>
    <row r="346" spans="2:2" x14ac:dyDescent="0.25">
      <c r="B346">
        <v>32400</v>
      </c>
    </row>
    <row r="347" spans="2:2" x14ac:dyDescent="0.25">
      <c r="B347">
        <v>6000</v>
      </c>
    </row>
    <row r="348" spans="2:2" x14ac:dyDescent="0.25">
      <c r="B348">
        <v>15540</v>
      </c>
    </row>
    <row r="349" spans="2:2" x14ac:dyDescent="0.25">
      <c r="B349">
        <v>6309</v>
      </c>
    </row>
    <row r="350" spans="2:2" x14ac:dyDescent="0.25">
      <c r="B350">
        <v>35640</v>
      </c>
    </row>
    <row r="351" spans="2:2" x14ac:dyDescent="0.25">
      <c r="B351">
        <v>43</v>
      </c>
    </row>
    <row r="352" spans="2:2" x14ac:dyDescent="0.25">
      <c r="B352">
        <v>13500</v>
      </c>
    </row>
    <row r="353" spans="2:2" x14ac:dyDescent="0.25">
      <c r="B353">
        <v>19440</v>
      </c>
    </row>
    <row r="354" spans="2:2" x14ac:dyDescent="0.25">
      <c r="B354">
        <v>18280</v>
      </c>
    </row>
    <row r="355" spans="2:2" x14ac:dyDescent="0.25">
      <c r="B355">
        <v>17400</v>
      </c>
    </row>
    <row r="356" spans="2:2" x14ac:dyDescent="0.25">
      <c r="B356">
        <v>320</v>
      </c>
    </row>
    <row r="357" spans="2:2" x14ac:dyDescent="0.25">
      <c r="B357">
        <v>8940</v>
      </c>
    </row>
    <row r="358" spans="2:2" x14ac:dyDescent="0.25">
      <c r="B358">
        <v>0</v>
      </c>
    </row>
    <row r="359" spans="2:2" x14ac:dyDescent="0.25">
      <c r="B359" s="18">
        <v>71880</v>
      </c>
    </row>
    <row r="360" spans="2:2" x14ac:dyDescent="0.25">
      <c r="B360" s="18">
        <v>2758</v>
      </c>
    </row>
    <row r="361" spans="2:2" x14ac:dyDescent="0.25">
      <c r="B361" s="18">
        <v>21280</v>
      </c>
    </row>
    <row r="362" spans="2:2" x14ac:dyDescent="0.25">
      <c r="B362" s="18">
        <v>39360</v>
      </c>
    </row>
    <row r="363" spans="2:2" x14ac:dyDescent="0.25">
      <c r="B363" s="18">
        <v>3970</v>
      </c>
    </row>
    <row r="364" spans="2:2" x14ac:dyDescent="0.25">
      <c r="B364" s="18">
        <v>6189</v>
      </c>
    </row>
    <row r="365" spans="2:2" x14ac:dyDescent="0.25">
      <c r="B365" s="18">
        <v>20880</v>
      </c>
    </row>
    <row r="366" spans="2:2" x14ac:dyDescent="0.25">
      <c r="B366" s="18">
        <v>36420</v>
      </c>
    </row>
    <row r="367" spans="2:2" x14ac:dyDescent="0.25">
      <c r="B367">
        <v>11305</v>
      </c>
    </row>
    <row r="368" spans="2:2" x14ac:dyDescent="0.25">
      <c r="B368">
        <v>46140</v>
      </c>
    </row>
  </sheetData>
  <mergeCells count="2">
    <mergeCell ref="AY2:AZ2"/>
    <mergeCell ref="BH2:B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95"/>
  <sheetViews>
    <sheetView topLeftCell="BX1" workbookViewId="0">
      <pane ySplit="3" topLeftCell="A4" activePane="bottomLeft" state="frozen"/>
      <selection pane="bottomLeft" activeCell="CR11" sqref="CR11"/>
    </sheetView>
  </sheetViews>
  <sheetFormatPr defaultRowHeight="15" x14ac:dyDescent="0.25"/>
  <cols>
    <col min="2" max="2" width="10.7109375" customWidth="1"/>
    <col min="92" max="92" width="9.140625" customWidth="1"/>
    <col min="94" max="94" width="12.7109375" customWidth="1"/>
  </cols>
  <sheetData>
    <row r="1" spans="1:98" x14ac:dyDescent="0.25">
      <c r="CO1" s="3" t="s">
        <v>185</v>
      </c>
      <c r="CP1" s="3" t="s">
        <v>190</v>
      </c>
    </row>
    <row r="2" spans="1:98" x14ac:dyDescent="0.25">
      <c r="B2" s="3" t="s">
        <v>199</v>
      </c>
      <c r="D2" s="3">
        <v>2019</v>
      </c>
      <c r="E2" s="3">
        <v>2019</v>
      </c>
      <c r="F2" s="3">
        <v>2019</v>
      </c>
      <c r="G2" s="3">
        <v>2019</v>
      </c>
      <c r="H2" s="3">
        <v>2019</v>
      </c>
      <c r="I2" s="3">
        <v>2019</v>
      </c>
      <c r="J2" s="3">
        <v>2018</v>
      </c>
      <c r="K2" s="3">
        <v>2018</v>
      </c>
      <c r="L2" s="3">
        <v>2018</v>
      </c>
      <c r="M2" s="3">
        <v>2018</v>
      </c>
      <c r="N2" s="3">
        <v>2018</v>
      </c>
      <c r="O2" s="3">
        <v>2018</v>
      </c>
      <c r="Q2" s="3">
        <v>2019</v>
      </c>
      <c r="R2" s="3">
        <v>2019</v>
      </c>
      <c r="S2" s="3">
        <v>2019</v>
      </c>
      <c r="T2" s="3">
        <v>2019</v>
      </c>
      <c r="U2" s="3">
        <v>2019</v>
      </c>
      <c r="V2" s="3">
        <v>2019</v>
      </c>
      <c r="W2" s="3">
        <v>2018</v>
      </c>
      <c r="X2" s="3">
        <v>2018</v>
      </c>
      <c r="Y2" s="3">
        <v>2018</v>
      </c>
      <c r="Z2" s="3">
        <v>2018</v>
      </c>
      <c r="AA2" s="3">
        <v>2018</v>
      </c>
      <c r="AB2" s="3">
        <v>2018</v>
      </c>
      <c r="AD2" s="3">
        <v>2019</v>
      </c>
      <c r="AE2" s="3">
        <v>2019</v>
      </c>
      <c r="AF2" s="3">
        <v>2019</v>
      </c>
      <c r="AG2" s="3">
        <v>2019</v>
      </c>
      <c r="AH2" s="3">
        <v>2019</v>
      </c>
      <c r="AI2" s="3">
        <v>2019</v>
      </c>
      <c r="AJ2" s="3">
        <v>2018</v>
      </c>
      <c r="AK2" s="3">
        <v>2018</v>
      </c>
      <c r="AL2" s="3">
        <v>2018</v>
      </c>
      <c r="AM2" s="3">
        <v>2018</v>
      </c>
      <c r="AN2" s="3">
        <v>2018</v>
      </c>
      <c r="AO2" s="3">
        <v>2018</v>
      </c>
      <c r="AQ2" s="3">
        <v>2019</v>
      </c>
      <c r="AR2" s="3">
        <v>2019</v>
      </c>
      <c r="AS2" s="3">
        <v>2019</v>
      </c>
      <c r="AT2" s="3">
        <v>2019</v>
      </c>
      <c r="AU2" s="3">
        <v>2019</v>
      </c>
      <c r="AV2" s="3">
        <v>2019</v>
      </c>
      <c r="AW2" s="3">
        <v>2018</v>
      </c>
      <c r="AX2" s="3">
        <v>2018</v>
      </c>
      <c r="AY2" s="3">
        <v>2018</v>
      </c>
      <c r="AZ2" s="3">
        <v>2018</v>
      </c>
      <c r="BA2" s="3">
        <v>2018</v>
      </c>
      <c r="BB2" s="3">
        <v>2018</v>
      </c>
      <c r="BJ2" s="3">
        <v>2019</v>
      </c>
      <c r="BK2" s="3">
        <v>2019</v>
      </c>
      <c r="BL2" s="3">
        <v>2019</v>
      </c>
      <c r="BM2" s="3">
        <v>2019</v>
      </c>
      <c r="BN2" s="3">
        <v>2019</v>
      </c>
      <c r="BO2" s="3">
        <v>2019</v>
      </c>
      <c r="BP2" s="3">
        <v>2018</v>
      </c>
      <c r="BQ2" s="3">
        <v>2018</v>
      </c>
      <c r="BR2" s="3">
        <v>2018</v>
      </c>
      <c r="BS2" s="3">
        <v>2018</v>
      </c>
      <c r="BT2" s="3">
        <v>2018</v>
      </c>
      <c r="BU2" s="3">
        <v>2018</v>
      </c>
      <c r="BV2" s="3">
        <v>12</v>
      </c>
      <c r="BX2" s="8" t="s">
        <v>180</v>
      </c>
      <c r="BZ2" s="3">
        <v>2019</v>
      </c>
      <c r="CA2" s="3">
        <v>2019</v>
      </c>
      <c r="CB2" s="3">
        <v>2019</v>
      </c>
      <c r="CC2" s="3">
        <v>2019</v>
      </c>
      <c r="CD2" s="3">
        <v>2019</v>
      </c>
      <c r="CE2" s="3">
        <v>2019</v>
      </c>
      <c r="CF2" s="3">
        <v>2018</v>
      </c>
      <c r="CG2" s="3">
        <v>2018</v>
      </c>
      <c r="CH2" s="3">
        <v>2018</v>
      </c>
      <c r="CI2" s="3">
        <v>2018</v>
      </c>
      <c r="CJ2" s="3">
        <v>2018</v>
      </c>
      <c r="CK2" s="3">
        <v>2018</v>
      </c>
      <c r="CL2" s="3">
        <v>12</v>
      </c>
      <c r="CM2" s="3"/>
      <c r="CN2" s="3">
        <v>12</v>
      </c>
      <c r="CO2" s="3" t="s">
        <v>186</v>
      </c>
      <c r="CP2" s="3" t="s">
        <v>191</v>
      </c>
      <c r="CQ2" s="3"/>
      <c r="CR2" s="3"/>
      <c r="CS2" s="3"/>
      <c r="CT2" s="3"/>
    </row>
    <row r="3" spans="1:98" x14ac:dyDescent="0.25">
      <c r="B3" s="3" t="s">
        <v>202</v>
      </c>
      <c r="C3" t="s">
        <v>270</v>
      </c>
      <c r="D3" s="3" t="s">
        <v>123</v>
      </c>
      <c r="E3" s="3" t="s">
        <v>112</v>
      </c>
      <c r="F3" s="3" t="s">
        <v>122</v>
      </c>
      <c r="G3" s="3" t="s">
        <v>121</v>
      </c>
      <c r="H3" s="3" t="s">
        <v>120</v>
      </c>
      <c r="I3" s="3" t="s">
        <v>119</v>
      </c>
      <c r="J3" s="3" t="s">
        <v>118</v>
      </c>
      <c r="K3" s="3" t="s">
        <v>117</v>
      </c>
      <c r="L3" s="3" t="s">
        <v>116</v>
      </c>
      <c r="M3" s="3" t="s">
        <v>115</v>
      </c>
      <c r="N3" s="3" t="s">
        <v>114</v>
      </c>
      <c r="O3" s="3" t="s">
        <v>113</v>
      </c>
      <c r="Q3" s="3" t="s">
        <v>123</v>
      </c>
      <c r="R3" s="3" t="s">
        <v>112</v>
      </c>
      <c r="S3" s="3" t="s">
        <v>122</v>
      </c>
      <c r="T3" s="3" t="s">
        <v>121</v>
      </c>
      <c r="U3" s="3" t="s">
        <v>120</v>
      </c>
      <c r="V3" s="3" t="s">
        <v>119</v>
      </c>
      <c r="W3" s="3" t="s">
        <v>118</v>
      </c>
      <c r="X3" s="3" t="s">
        <v>117</v>
      </c>
      <c r="Y3" s="3" t="s">
        <v>116</v>
      </c>
      <c r="Z3" s="3" t="s">
        <v>115</v>
      </c>
      <c r="AA3" s="3" t="s">
        <v>114</v>
      </c>
      <c r="AB3" s="3" t="s">
        <v>113</v>
      </c>
      <c r="AD3" s="3" t="s">
        <v>123</v>
      </c>
      <c r="AE3" s="3" t="s">
        <v>112</v>
      </c>
      <c r="AF3" s="3" t="s">
        <v>122</v>
      </c>
      <c r="AG3" s="3" t="s">
        <v>121</v>
      </c>
      <c r="AH3" s="3" t="s">
        <v>120</v>
      </c>
      <c r="AI3" s="3" t="s">
        <v>119</v>
      </c>
      <c r="AJ3" s="3" t="s">
        <v>118</v>
      </c>
      <c r="AK3" s="3" t="s">
        <v>117</v>
      </c>
      <c r="AL3" s="3" t="s">
        <v>116</v>
      </c>
      <c r="AM3" s="3" t="s">
        <v>115</v>
      </c>
      <c r="AN3" s="3" t="s">
        <v>114</v>
      </c>
      <c r="AO3" s="3" t="s">
        <v>113</v>
      </c>
      <c r="AQ3" s="3" t="s">
        <v>123</v>
      </c>
      <c r="AR3" s="3" t="s">
        <v>112</v>
      </c>
      <c r="AS3" s="3" t="s">
        <v>122</v>
      </c>
      <c r="AT3" s="3" t="s">
        <v>121</v>
      </c>
      <c r="AU3" s="3" t="s">
        <v>120</v>
      </c>
      <c r="AV3" s="3" t="s">
        <v>119</v>
      </c>
      <c r="AW3" s="3" t="s">
        <v>118</v>
      </c>
      <c r="AX3" s="3" t="s">
        <v>117</v>
      </c>
      <c r="AY3" s="3" t="s">
        <v>116</v>
      </c>
      <c r="AZ3" s="3" t="s">
        <v>115</v>
      </c>
      <c r="BA3" s="3" t="s">
        <v>114</v>
      </c>
      <c r="BB3" s="3" t="s">
        <v>113</v>
      </c>
      <c r="BJ3" s="3" t="s">
        <v>123</v>
      </c>
      <c r="BK3" s="3" t="s">
        <v>112</v>
      </c>
      <c r="BL3" s="3" t="s">
        <v>122</v>
      </c>
      <c r="BM3" s="3" t="s">
        <v>121</v>
      </c>
      <c r="BN3" s="3" t="s">
        <v>120</v>
      </c>
      <c r="BO3" s="3" t="s">
        <v>119</v>
      </c>
      <c r="BP3" s="3" t="s">
        <v>118</v>
      </c>
      <c r="BQ3" s="3" t="s">
        <v>117</v>
      </c>
      <c r="BR3" s="3" t="s">
        <v>116</v>
      </c>
      <c r="BS3" s="3" t="s">
        <v>115</v>
      </c>
      <c r="BT3" s="3" t="s">
        <v>114</v>
      </c>
      <c r="BU3" s="3" t="s">
        <v>113</v>
      </c>
      <c r="BV3" s="3" t="s">
        <v>124</v>
      </c>
      <c r="BX3" s="8" t="s">
        <v>183</v>
      </c>
      <c r="BZ3" s="3" t="s">
        <v>123</v>
      </c>
      <c r="CA3" s="3" t="s">
        <v>112</v>
      </c>
      <c r="CB3" s="3" t="s">
        <v>122</v>
      </c>
      <c r="CC3" s="3" t="s">
        <v>121</v>
      </c>
      <c r="CD3" s="3" t="s">
        <v>120</v>
      </c>
      <c r="CE3" s="3" t="s">
        <v>119</v>
      </c>
      <c r="CF3" s="3" t="s">
        <v>118</v>
      </c>
      <c r="CG3" s="3" t="s">
        <v>117</v>
      </c>
      <c r="CH3" s="3" t="s">
        <v>116</v>
      </c>
      <c r="CI3" s="3" t="s">
        <v>115</v>
      </c>
      <c r="CJ3" s="3" t="s">
        <v>114</v>
      </c>
      <c r="CK3" s="3" t="s">
        <v>113</v>
      </c>
      <c r="CL3" s="3" t="s">
        <v>124</v>
      </c>
      <c r="CM3" s="3"/>
      <c r="CN3" s="3" t="s">
        <v>124</v>
      </c>
      <c r="CO3" s="3" t="s">
        <v>187</v>
      </c>
      <c r="CP3" s="3" t="s">
        <v>188</v>
      </c>
      <c r="CQ3" s="3"/>
      <c r="CR3" s="3"/>
      <c r="CS3" s="3"/>
      <c r="CT3" s="3"/>
    </row>
    <row r="4" spans="1:98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BX4" s="8" t="s">
        <v>181</v>
      </c>
      <c r="CN4" s="3" t="s">
        <v>189</v>
      </c>
    </row>
    <row r="5" spans="1:98" x14ac:dyDescent="0.25">
      <c r="D5" s="14" t="s">
        <v>166</v>
      </c>
      <c r="Q5" s="14" t="s">
        <v>167</v>
      </c>
      <c r="AD5" s="14" t="s">
        <v>168</v>
      </c>
      <c r="AQ5" s="14" t="s">
        <v>169</v>
      </c>
      <c r="BJ5" s="14" t="s">
        <v>179</v>
      </c>
      <c r="BX5" s="8" t="s">
        <v>182</v>
      </c>
      <c r="BZ5" s="14" t="s">
        <v>184</v>
      </c>
      <c r="CN5" s="3" t="s">
        <v>0</v>
      </c>
      <c r="CO5" s="3" t="s">
        <v>7</v>
      </c>
      <c r="CP5" s="3" t="s">
        <v>7</v>
      </c>
    </row>
    <row r="6" spans="1:98" x14ac:dyDescent="0.25">
      <c r="A6" t="s">
        <v>192</v>
      </c>
      <c r="B6" s="3" t="s">
        <v>66</v>
      </c>
      <c r="C6" s="3">
        <v>1704</v>
      </c>
      <c r="D6">
        <v>2640</v>
      </c>
      <c r="E6">
        <v>3180</v>
      </c>
      <c r="F6">
        <v>12660</v>
      </c>
      <c r="G6">
        <v>11640</v>
      </c>
      <c r="H6">
        <v>13260</v>
      </c>
      <c r="I6">
        <v>12840</v>
      </c>
      <c r="J6">
        <v>10740</v>
      </c>
      <c r="K6">
        <v>22740</v>
      </c>
      <c r="L6">
        <v>1800</v>
      </c>
      <c r="M6">
        <v>1320</v>
      </c>
      <c r="N6">
        <v>840</v>
      </c>
      <c r="O6">
        <v>4560</v>
      </c>
      <c r="Q6">
        <f>IF(D6&gt;2000,2000,D6)</f>
        <v>2000</v>
      </c>
      <c r="R6">
        <f t="shared" ref="R6:AB6" si="0">IF(E6&gt;2000,2000,E6)</f>
        <v>2000</v>
      </c>
      <c r="S6">
        <f t="shared" si="0"/>
        <v>2000</v>
      </c>
      <c r="T6">
        <f t="shared" si="0"/>
        <v>2000</v>
      </c>
      <c r="U6">
        <f t="shared" si="0"/>
        <v>2000</v>
      </c>
      <c r="V6">
        <f t="shared" si="0"/>
        <v>2000</v>
      </c>
      <c r="W6">
        <f t="shared" si="0"/>
        <v>2000</v>
      </c>
      <c r="X6">
        <f t="shared" si="0"/>
        <v>2000</v>
      </c>
      <c r="Y6">
        <f t="shared" si="0"/>
        <v>1800</v>
      </c>
      <c r="Z6">
        <f t="shared" si="0"/>
        <v>1320</v>
      </c>
      <c r="AA6">
        <f t="shared" si="0"/>
        <v>840</v>
      </c>
      <c r="AB6">
        <f t="shared" si="0"/>
        <v>2000</v>
      </c>
      <c r="AD6">
        <v>24.2</v>
      </c>
      <c r="AE6">
        <v>24.7</v>
      </c>
      <c r="AF6">
        <v>25.6</v>
      </c>
      <c r="AG6">
        <v>23.7</v>
      </c>
      <c r="AH6">
        <v>25.2</v>
      </c>
      <c r="AI6">
        <v>25.2</v>
      </c>
      <c r="AJ6">
        <v>38.799999999999997</v>
      </c>
      <c r="AK6">
        <v>60.7</v>
      </c>
      <c r="AL6">
        <v>32.6</v>
      </c>
      <c r="AM6">
        <v>9.6</v>
      </c>
      <c r="AN6">
        <v>13.9</v>
      </c>
      <c r="AO6">
        <v>19</v>
      </c>
      <c r="AQ6">
        <f>IF(AD6*100&gt;D6,D6,AD6*100)</f>
        <v>2420</v>
      </c>
      <c r="AR6">
        <f t="shared" ref="AR6:BB6" si="1">IF(AE6*100&gt;E6,E6,AE6*100)</f>
        <v>2470</v>
      </c>
      <c r="AS6">
        <f t="shared" si="1"/>
        <v>2560</v>
      </c>
      <c r="AT6">
        <f t="shared" si="1"/>
        <v>2370</v>
      </c>
      <c r="AU6">
        <f t="shared" si="1"/>
        <v>2520</v>
      </c>
      <c r="AV6">
        <f t="shared" si="1"/>
        <v>2520</v>
      </c>
      <c r="AW6">
        <f t="shared" si="1"/>
        <v>3879.9999999999995</v>
      </c>
      <c r="AX6">
        <f t="shared" si="1"/>
        <v>6070</v>
      </c>
      <c r="AY6">
        <f t="shared" si="1"/>
        <v>1800</v>
      </c>
      <c r="AZ6">
        <f t="shared" si="1"/>
        <v>960</v>
      </c>
      <c r="BA6">
        <f t="shared" si="1"/>
        <v>840</v>
      </c>
      <c r="BB6">
        <f t="shared" si="1"/>
        <v>1900</v>
      </c>
      <c r="BD6" t="s">
        <v>170</v>
      </c>
      <c r="BJ6" s="16">
        <f>$BG$7+IF(Q6&lt;2000,Q6*$BG$8,Q6*$BG$8+(D6-Q6)*$BG$9)</f>
        <v>377.03199999999998</v>
      </c>
      <c r="BK6" s="16">
        <f t="shared" ref="BK6:BU6" si="2">$BG$7+IF(R6&lt;2000,R6*$BG$8,R6*$BG$8+(E6-R6)*$BG$9)</f>
        <v>436.86399999999998</v>
      </c>
      <c r="BL6" s="16">
        <f t="shared" si="2"/>
        <v>1487.248</v>
      </c>
      <c r="BM6" s="16">
        <f t="shared" si="2"/>
        <v>1374.232</v>
      </c>
      <c r="BN6" s="16">
        <f t="shared" si="2"/>
        <v>1553.7280000000001</v>
      </c>
      <c r="BO6" s="16">
        <f t="shared" si="2"/>
        <v>1507.192</v>
      </c>
      <c r="BP6" s="16">
        <f t="shared" si="2"/>
        <v>1274.5119999999999</v>
      </c>
      <c r="BQ6" s="16">
        <f t="shared" si="2"/>
        <v>2604.1119999999996</v>
      </c>
      <c r="BR6" s="16">
        <f t="shared" si="2"/>
        <v>278.2</v>
      </c>
      <c r="BS6" s="16">
        <f t="shared" si="2"/>
        <v>211.19200000000001</v>
      </c>
      <c r="BT6" s="16">
        <f t="shared" si="2"/>
        <v>144.184</v>
      </c>
      <c r="BU6" s="16">
        <f t="shared" si="2"/>
        <v>589.76799999999992</v>
      </c>
      <c r="BV6" s="4">
        <f>SUM(BJ6:BU6)</f>
        <v>11838.264000000001</v>
      </c>
      <c r="BX6" s="16">
        <f>$BG$7*12+SUM(D6:O6)*$BG$8</f>
        <v>14034.552000000001</v>
      </c>
      <c r="BZ6" s="16">
        <f>AD6*$BG$13+IF(AQ6&lt;D6,AQ6*$BG$14+(D6-AQ6)*$BG$15,D6*$BG$14)</f>
        <v>606.14400000000001</v>
      </c>
      <c r="CA6" s="16">
        <f t="shared" ref="CA6:CK6" si="3">AE6*$BG$13+IF(AR6&lt;E6,AR6*$BG$14+(E6-AR6)*$BG$15,E6*$BG$14)</f>
        <v>659.63999999999987</v>
      </c>
      <c r="CB6" s="16">
        <f t="shared" si="3"/>
        <v>1474.0080000000003</v>
      </c>
      <c r="CC6" s="16">
        <f t="shared" si="3"/>
        <v>1357.8239999999998</v>
      </c>
      <c r="CD6" s="16">
        <f t="shared" si="3"/>
        <v>1518.3119999999999</v>
      </c>
      <c r="CE6" s="16">
        <f t="shared" si="3"/>
        <v>1482.864</v>
      </c>
      <c r="CF6" s="16">
        <f t="shared" si="3"/>
        <v>1521.0479999999998</v>
      </c>
      <c r="CG6" s="16">
        <f t="shared" si="3"/>
        <v>2880.7440000000001</v>
      </c>
      <c r="CH6" s="16">
        <f t="shared" si="3"/>
        <v>545.95600000000002</v>
      </c>
      <c r="CI6" s="16">
        <f t="shared" si="3"/>
        <v>263.47199999999998</v>
      </c>
      <c r="CJ6" s="16">
        <f t="shared" si="3"/>
        <v>244.98199999999997</v>
      </c>
      <c r="CK6" s="16">
        <f t="shared" si="3"/>
        <v>685.82400000000007</v>
      </c>
      <c r="CL6" s="4">
        <f>SUM(BZ6:CK6)</f>
        <v>13240.818000000001</v>
      </c>
      <c r="CN6" s="16">
        <f>SUM(D6:O6)</f>
        <v>98220</v>
      </c>
      <c r="CO6" s="6">
        <f>100*(CL6/BV6-1)</f>
        <v>11.847632389343566</v>
      </c>
      <c r="CP6" s="6">
        <f>100*(BX6/BV6-1)</f>
        <v>18.552449920022053</v>
      </c>
    </row>
    <row r="7" spans="1:98" x14ac:dyDescent="0.25">
      <c r="B7" s="3" t="s">
        <v>66</v>
      </c>
      <c r="C7" s="3">
        <v>5750</v>
      </c>
      <c r="D7">
        <v>180</v>
      </c>
      <c r="E7">
        <v>180</v>
      </c>
      <c r="F7">
        <v>180</v>
      </c>
      <c r="G7">
        <v>240</v>
      </c>
      <c r="H7">
        <v>8280</v>
      </c>
      <c r="I7">
        <v>8940</v>
      </c>
      <c r="J7">
        <v>5340</v>
      </c>
      <c r="K7">
        <v>180</v>
      </c>
      <c r="L7">
        <v>180</v>
      </c>
      <c r="M7">
        <v>180</v>
      </c>
      <c r="N7">
        <v>120</v>
      </c>
      <c r="O7">
        <v>240</v>
      </c>
      <c r="Q7">
        <f t="shared" ref="Q7:Q55" si="4">IF(D7&gt;2000,2000,D7)</f>
        <v>180</v>
      </c>
      <c r="R7">
        <f t="shared" ref="R7:R55" si="5">IF(E7&gt;2000,2000,E7)</f>
        <v>180</v>
      </c>
      <c r="S7">
        <f t="shared" ref="S7:S55" si="6">IF(F7&gt;2000,2000,F7)</f>
        <v>180</v>
      </c>
      <c r="T7">
        <f t="shared" ref="T7:T55" si="7">IF(G7&gt;2000,2000,G7)</f>
        <v>240</v>
      </c>
      <c r="U7">
        <f t="shared" ref="U7:U55" si="8">IF(H7&gt;2000,2000,H7)</f>
        <v>2000</v>
      </c>
      <c r="V7">
        <f t="shared" ref="V7:V55" si="9">IF(I7&gt;2000,2000,I7)</f>
        <v>2000</v>
      </c>
      <c r="W7">
        <f t="shared" ref="W7:W55" si="10">IF(J7&gt;2000,2000,J7)</f>
        <v>2000</v>
      </c>
      <c r="X7">
        <f t="shared" ref="X7:X55" si="11">IF(K7&gt;2000,2000,K7)</f>
        <v>180</v>
      </c>
      <c r="Y7">
        <f t="shared" ref="Y7:Y55" si="12">IF(L7&gt;2000,2000,L7)</f>
        <v>180</v>
      </c>
      <c r="Z7">
        <f t="shared" ref="Z7:Z55" si="13">IF(M7&gt;2000,2000,M7)</f>
        <v>180</v>
      </c>
      <c r="AA7">
        <f t="shared" ref="AA7:AA55" si="14">IF(N7&gt;2000,2000,N7)</f>
        <v>120</v>
      </c>
      <c r="AB7">
        <f t="shared" ref="AB7:AB55" si="15">IF(O7&gt;2000,2000,O7)</f>
        <v>240</v>
      </c>
      <c r="AD7">
        <v>0.1</v>
      </c>
      <c r="AE7">
        <v>0.2</v>
      </c>
      <c r="AF7">
        <v>0.2</v>
      </c>
      <c r="AG7">
        <v>21.2</v>
      </c>
      <c r="AH7">
        <v>40.6</v>
      </c>
      <c r="AI7">
        <v>35.299999999999997</v>
      </c>
      <c r="AJ7">
        <v>31.3</v>
      </c>
      <c r="AK7">
        <v>0.2</v>
      </c>
      <c r="AL7">
        <v>0.2</v>
      </c>
      <c r="AM7">
        <v>0.4</v>
      </c>
      <c r="AN7">
        <v>0.2</v>
      </c>
      <c r="AO7">
        <v>0.1</v>
      </c>
      <c r="AQ7">
        <f t="shared" ref="AQ7:AQ55" si="16">IF(AD7*100&gt;D7,D7,AD7*100)</f>
        <v>10</v>
      </c>
      <c r="AR7">
        <f t="shared" ref="AR7:AR55" si="17">IF(AE7*100&gt;E7,E7,AE7*100)</f>
        <v>20</v>
      </c>
      <c r="AS7">
        <f t="shared" ref="AS7:AS55" si="18">IF(AF7*100&gt;F7,F7,AF7*100)</f>
        <v>20</v>
      </c>
      <c r="AT7">
        <f t="shared" ref="AT7:AT55" si="19">IF(AG7*100&gt;G7,G7,AG7*100)</f>
        <v>240</v>
      </c>
      <c r="AU7">
        <f t="shared" ref="AU7:AU55" si="20">IF(AH7*100&gt;H7,H7,AH7*100)</f>
        <v>4060</v>
      </c>
      <c r="AV7">
        <f t="shared" ref="AV7:AV55" si="21">IF(AI7*100&gt;I7,I7,AI7*100)</f>
        <v>3529.9999999999995</v>
      </c>
      <c r="AW7">
        <f t="shared" ref="AW7:AW55" si="22">IF(AJ7*100&gt;J7,J7,AJ7*100)</f>
        <v>3130</v>
      </c>
      <c r="AX7">
        <f t="shared" ref="AX7:AX55" si="23">IF(AK7*100&gt;K7,K7,AK7*100)</f>
        <v>20</v>
      </c>
      <c r="AY7">
        <f t="shared" ref="AY7:AY55" si="24">IF(AL7*100&gt;L7,L7,AL7*100)</f>
        <v>20</v>
      </c>
      <c r="AZ7">
        <f t="shared" ref="AZ7:AZ55" si="25">IF(AM7*100&gt;M7,M7,AM7*100)</f>
        <v>40</v>
      </c>
      <c r="BA7">
        <f t="shared" ref="BA7:BA55" si="26">IF(AN7*100&gt;N7,N7,AN7*100)</f>
        <v>20</v>
      </c>
      <c r="BB7">
        <f t="shared" ref="BB7:BB55" si="27">IF(AO7*100&gt;O7,O7,AO7*100)</f>
        <v>10</v>
      </c>
      <c r="BD7" t="s">
        <v>171</v>
      </c>
      <c r="BG7" s="40">
        <v>26.92</v>
      </c>
      <c r="BH7" t="s">
        <v>172</v>
      </c>
      <c r="BJ7" s="16">
        <f t="shared" ref="BJ7:BJ55" si="28">$BG$7+IF(Q7&lt;2000,Q7*$BG$8,Q7*$BG$8+(D7-Q7)*$BG$9)</f>
        <v>52.048000000000002</v>
      </c>
      <c r="BK7" s="16">
        <f t="shared" ref="BK7:BK55" si="29">$BG$7+IF(R7&lt;2000,R7*$BG$8,R7*$BG$8+(E7-R7)*$BG$9)</f>
        <v>52.048000000000002</v>
      </c>
      <c r="BL7" s="16">
        <f t="shared" ref="BL7:BL55" si="30">$BG$7+IF(S7&lt;2000,S7*$BG$8,S7*$BG$8+(F7-S7)*$BG$9)</f>
        <v>52.048000000000002</v>
      </c>
      <c r="BM7" s="16">
        <f t="shared" ref="BM7:BM55" si="31">$BG$7+IF(T7&lt;2000,T7*$BG$8,T7*$BG$8+(G7-T7)*$BG$9)</f>
        <v>60.423999999999999</v>
      </c>
      <c r="BN7" s="16">
        <f t="shared" ref="BN7:BN55" si="32">$BG$7+IF(U7&lt;2000,U7*$BG$8,U7*$BG$8+(H7-U7)*$BG$9)</f>
        <v>1001.9439999999998</v>
      </c>
      <c r="BO7" s="16">
        <f t="shared" ref="BO7:BO55" si="33">$BG$7+IF(V7&lt;2000,V7*$BG$8,V7*$BG$8+(I7-V7)*$BG$9)</f>
        <v>1075.0720000000001</v>
      </c>
      <c r="BP7" s="16">
        <f t="shared" ref="BP7:BP55" si="34">$BG$7+IF(W7&lt;2000,W7*$BG$8,W7*$BG$8+(J7-W7)*$BG$9)</f>
        <v>676.19199999999989</v>
      </c>
      <c r="BQ7" s="16">
        <f t="shared" ref="BQ7:BQ55" si="35">$BG$7+IF(X7&lt;2000,X7*$BG$8,X7*$BG$8+(K7-X7)*$BG$9)</f>
        <v>52.048000000000002</v>
      </c>
      <c r="BR7" s="16">
        <f t="shared" ref="BR7:BR55" si="36">$BG$7+IF(Y7&lt;2000,Y7*$BG$8,Y7*$BG$8+(L7-Y7)*$BG$9)</f>
        <v>52.048000000000002</v>
      </c>
      <c r="BS7" s="16">
        <f t="shared" ref="BS7:BS55" si="37">$BG$7+IF(Z7&lt;2000,Z7*$BG$8,Z7*$BG$8+(M7-Z7)*$BG$9)</f>
        <v>52.048000000000002</v>
      </c>
      <c r="BT7" s="16">
        <f t="shared" ref="BT7:BT55" si="38">$BG$7+IF(AA7&lt;2000,AA7*$BG$8,AA7*$BG$8+(N7-AA7)*$BG$9)</f>
        <v>43.671999999999997</v>
      </c>
      <c r="BU7" s="16">
        <f t="shared" ref="BU7:BU55" si="39">$BG$7+IF(AB7&lt;2000,AB7*$BG$8,AB7*$BG$8+(O7-AB7)*$BG$9)</f>
        <v>60.423999999999999</v>
      </c>
      <c r="BV7" s="4">
        <f t="shared" ref="BV7:BV55" si="40">SUM(BJ7:BU7)</f>
        <v>3230.0159999999992</v>
      </c>
      <c r="BX7" s="16">
        <f t="shared" ref="BX7:BX70" si="41">$BG$7*12+SUM(D7:O7)*$BG$8</f>
        <v>3706.944</v>
      </c>
      <c r="BZ7" s="16">
        <f t="shared" ref="BZ7:BZ55" si="42">AD7*$BG$13+IF(AQ7&lt;D7,AQ7*$BG$14+(D7-AQ7)*$BG$15,D7*$BG$14)</f>
        <v>16.776</v>
      </c>
      <c r="CA7" s="16">
        <f t="shared" ref="CA7:CA55" si="43">AE7*$BG$13+IF(AR7&lt;E7,AR7*$BG$14+(E7-AR7)*$BG$15,E7*$BG$14)</f>
        <v>18.360000000000003</v>
      </c>
      <c r="CB7" s="16">
        <f t="shared" ref="CB7:CB55" si="44">AF7*$BG$13+IF(AS7&lt;F7,AS7*$BG$14+(F7-AS7)*$BG$15,F7*$BG$14)</f>
        <v>18.360000000000003</v>
      </c>
      <c r="CC7" s="16">
        <f t="shared" ref="CC7:CC55" si="45">AG7*$BG$13+IF(AT7&lt;G7,AT7*$BG$14+(G7-AT7)*$BG$15,G7*$BG$14)</f>
        <v>198.51999999999998</v>
      </c>
      <c r="CD7" s="16">
        <f t="shared" ref="CD7:CD55" si="46">AH7*$BG$13+IF(AU7&lt;H7,AU7*$BG$14+(H7-AU7)*$BG$15,H7*$BG$14)</f>
        <v>1341.9359999999999</v>
      </c>
      <c r="CE7" s="16">
        <f t="shared" ref="CE7:CE55" si="47">AI7*$BG$13+IF(AV7&lt;I7,AV7*$BG$14+(I7-AV7)*$BG$15,I7*$BG$14)</f>
        <v>1313.6879999999999</v>
      </c>
      <c r="CF7" s="16">
        <f t="shared" ref="CF7:CF55" si="48">AJ7*$BG$13+IF(AW7&lt;J7,AW7*$BG$14+(J7-AW7)*$BG$15,J7*$BG$14)</f>
        <v>946.48800000000006</v>
      </c>
      <c r="CG7" s="16">
        <f t="shared" ref="CG7:CG55" si="49">AK7*$BG$13+IF(AX7&lt;K7,AX7*$BG$14+(K7-AX7)*$BG$15,K7*$BG$14)</f>
        <v>18.360000000000003</v>
      </c>
      <c r="CH7" s="16">
        <f t="shared" ref="CH7:CH55" si="50">AL7*$BG$13+IF(AY7&lt;L7,AY7*$BG$14+(L7-AY7)*$BG$15,L7*$BG$14)</f>
        <v>18.360000000000003</v>
      </c>
      <c r="CI7" s="16">
        <f t="shared" ref="CI7:CI55" si="51">AM7*$BG$13+IF(AZ7&lt;M7,AZ7*$BG$14+(M7-AZ7)*$BG$15,M7*$BG$14)</f>
        <v>21.527999999999999</v>
      </c>
      <c r="CJ7" s="16">
        <f t="shared" ref="CJ7:CJ55" si="52">AN7*$BG$13+IF(BA7&lt;N7,BA7*$BG$14+(N7-BA7)*$BG$15,N7*$BG$14)</f>
        <v>13.295999999999999</v>
      </c>
      <c r="CK7" s="16">
        <f t="shared" ref="CK7:CK55" si="53">AO7*$BG$13+IF(BB7&lt;O7,BB7*$BG$14+(O7-BB7)*$BG$15,O7*$BG$14)</f>
        <v>21.839999999999996</v>
      </c>
      <c r="CL7" s="4">
        <f t="shared" ref="CL7:CL55" si="54">SUM(BZ7:CK7)</f>
        <v>3947.5119999999997</v>
      </c>
      <c r="CN7" s="16">
        <f t="shared" ref="CN7:CN70" si="55">SUM(D7:O7)</f>
        <v>24240</v>
      </c>
      <c r="CO7" s="6">
        <f t="shared" ref="CO7:CO55" si="56">100*(CL7/BV7-1)</f>
        <v>22.213388416651835</v>
      </c>
      <c r="CP7" s="6">
        <f t="shared" ref="CP7:CP55" si="57">100*(BX7/BV7-1)</f>
        <v>14.765499613624232</v>
      </c>
    </row>
    <row r="8" spans="1:98" x14ac:dyDescent="0.25">
      <c r="B8" s="3" t="s">
        <v>66</v>
      </c>
      <c r="C8" s="3">
        <v>14959</v>
      </c>
      <c r="D8">
        <v>8400</v>
      </c>
      <c r="E8">
        <v>12900</v>
      </c>
      <c r="F8">
        <v>25200</v>
      </c>
      <c r="G8">
        <v>26640</v>
      </c>
      <c r="H8">
        <v>27000</v>
      </c>
      <c r="I8">
        <v>31140</v>
      </c>
      <c r="J8">
        <v>30240</v>
      </c>
      <c r="K8">
        <v>25800</v>
      </c>
      <c r="L8">
        <v>8820</v>
      </c>
      <c r="M8">
        <v>2580</v>
      </c>
      <c r="N8">
        <v>2640</v>
      </c>
      <c r="O8">
        <v>2280</v>
      </c>
      <c r="Q8">
        <f t="shared" si="4"/>
        <v>2000</v>
      </c>
      <c r="R8">
        <f t="shared" si="5"/>
        <v>2000</v>
      </c>
      <c r="S8">
        <f t="shared" si="6"/>
        <v>2000</v>
      </c>
      <c r="T8">
        <f t="shared" si="7"/>
        <v>2000</v>
      </c>
      <c r="U8">
        <f t="shared" si="8"/>
        <v>2000</v>
      </c>
      <c r="V8">
        <f t="shared" si="9"/>
        <v>2000</v>
      </c>
      <c r="W8">
        <f t="shared" si="10"/>
        <v>2000</v>
      </c>
      <c r="X8">
        <f t="shared" si="11"/>
        <v>2000</v>
      </c>
      <c r="Y8">
        <f t="shared" si="12"/>
        <v>2000</v>
      </c>
      <c r="Z8">
        <f t="shared" si="13"/>
        <v>2000</v>
      </c>
      <c r="AA8">
        <f t="shared" si="14"/>
        <v>2000</v>
      </c>
      <c r="AB8">
        <f t="shared" si="15"/>
        <v>2000</v>
      </c>
      <c r="AD8">
        <v>35.200000000000003</v>
      </c>
      <c r="AE8">
        <v>58</v>
      </c>
      <c r="AF8">
        <v>62.6</v>
      </c>
      <c r="AG8">
        <v>63.3</v>
      </c>
      <c r="AH8">
        <v>64.099999999999994</v>
      </c>
      <c r="AI8">
        <v>81.3</v>
      </c>
      <c r="AJ8">
        <v>73.900000000000006</v>
      </c>
      <c r="AK8">
        <v>70.5</v>
      </c>
      <c r="AL8">
        <v>54.5</v>
      </c>
      <c r="AM8">
        <v>14.3</v>
      </c>
      <c r="AN8">
        <v>11</v>
      </c>
      <c r="AO8">
        <v>16.600000000000001</v>
      </c>
      <c r="AQ8">
        <f t="shared" si="16"/>
        <v>3520.0000000000005</v>
      </c>
      <c r="AR8">
        <f t="shared" si="17"/>
        <v>5800</v>
      </c>
      <c r="AS8">
        <f t="shared" si="18"/>
        <v>6260</v>
      </c>
      <c r="AT8">
        <f t="shared" si="19"/>
        <v>6330</v>
      </c>
      <c r="AU8">
        <f t="shared" si="20"/>
        <v>6409.9999999999991</v>
      </c>
      <c r="AV8">
        <f t="shared" si="21"/>
        <v>8130</v>
      </c>
      <c r="AW8">
        <f t="shared" si="22"/>
        <v>7390.0000000000009</v>
      </c>
      <c r="AX8">
        <f t="shared" si="23"/>
        <v>7050</v>
      </c>
      <c r="AY8">
        <f t="shared" si="24"/>
        <v>5450</v>
      </c>
      <c r="AZ8">
        <f t="shared" si="25"/>
        <v>1430</v>
      </c>
      <c r="BA8">
        <f t="shared" si="26"/>
        <v>1100</v>
      </c>
      <c r="BB8">
        <f t="shared" si="27"/>
        <v>1660.0000000000002</v>
      </c>
      <c r="BD8" t="s">
        <v>173</v>
      </c>
      <c r="BG8" s="41">
        <v>0.1396</v>
      </c>
      <c r="BH8" t="s">
        <v>174</v>
      </c>
      <c r="BJ8" s="16">
        <f t="shared" si="28"/>
        <v>1015.2399999999999</v>
      </c>
      <c r="BK8" s="16">
        <f t="shared" si="29"/>
        <v>1513.8400000000001</v>
      </c>
      <c r="BL8" s="16">
        <f t="shared" si="30"/>
        <v>2876.68</v>
      </c>
      <c r="BM8" s="16">
        <f t="shared" si="31"/>
        <v>3036.232</v>
      </c>
      <c r="BN8" s="16">
        <f t="shared" si="32"/>
        <v>3076.12</v>
      </c>
      <c r="BO8" s="16">
        <f t="shared" si="33"/>
        <v>3534.8319999999999</v>
      </c>
      <c r="BP8" s="16">
        <f t="shared" si="34"/>
        <v>3435.1119999999996</v>
      </c>
      <c r="BQ8" s="16">
        <f t="shared" si="35"/>
        <v>2943.16</v>
      </c>
      <c r="BR8" s="16">
        <f t="shared" si="36"/>
        <v>1061.7760000000001</v>
      </c>
      <c r="BS8" s="16">
        <f t="shared" si="37"/>
        <v>370.38400000000001</v>
      </c>
      <c r="BT8" s="16">
        <f t="shared" si="38"/>
        <v>377.03199999999998</v>
      </c>
      <c r="BU8" s="16">
        <f t="shared" si="39"/>
        <v>337.14400000000001</v>
      </c>
      <c r="BV8" s="4">
        <f t="shared" si="40"/>
        <v>23577.552000000003</v>
      </c>
      <c r="BX8" s="16">
        <f t="shared" si="41"/>
        <v>28751.184000000001</v>
      </c>
      <c r="BZ8" s="16">
        <f t="shared" si="42"/>
        <v>1266.5280000000002</v>
      </c>
      <c r="CA8" s="16">
        <f t="shared" si="43"/>
        <v>2007.48</v>
      </c>
      <c r="CB8" s="16">
        <f t="shared" si="44"/>
        <v>3118.4639999999999</v>
      </c>
      <c r="CC8" s="16">
        <f t="shared" si="45"/>
        <v>3251.0879999999997</v>
      </c>
      <c r="CD8" s="16">
        <f t="shared" si="46"/>
        <v>3294.1439999999998</v>
      </c>
      <c r="CE8" s="16">
        <f t="shared" si="47"/>
        <v>3916.0080000000003</v>
      </c>
      <c r="CF8" s="16">
        <f t="shared" si="48"/>
        <v>3722.8320000000003</v>
      </c>
      <c r="CG8" s="16">
        <f t="shared" si="49"/>
        <v>3294.24</v>
      </c>
      <c r="CH8" s="16">
        <f t="shared" si="50"/>
        <v>1607.6879999999999</v>
      </c>
      <c r="CI8" s="16">
        <f t="shared" si="51"/>
        <v>444.26400000000001</v>
      </c>
      <c r="CJ8" s="16">
        <f t="shared" si="52"/>
        <v>397.05599999999998</v>
      </c>
      <c r="CK8" s="16">
        <f t="shared" si="53"/>
        <v>455.37600000000003</v>
      </c>
      <c r="CL8" s="4">
        <f t="shared" si="54"/>
        <v>26775.167999999998</v>
      </c>
      <c r="CN8" s="16">
        <f t="shared" si="55"/>
        <v>203640</v>
      </c>
      <c r="CO8" s="6">
        <f t="shared" si="56"/>
        <v>13.562120444056248</v>
      </c>
      <c r="CP8" s="6">
        <f t="shared" si="57"/>
        <v>21.943041414986574</v>
      </c>
    </row>
    <row r="9" spans="1:98" x14ac:dyDescent="0.25">
      <c r="B9" s="3" t="s">
        <v>66</v>
      </c>
      <c r="C9" s="3">
        <v>14994</v>
      </c>
      <c r="D9">
        <v>5440</v>
      </c>
      <c r="E9">
        <v>5520</v>
      </c>
      <c r="F9">
        <v>7680</v>
      </c>
      <c r="G9">
        <v>8160</v>
      </c>
      <c r="H9">
        <v>10480</v>
      </c>
      <c r="I9">
        <v>17600</v>
      </c>
      <c r="J9">
        <v>16080</v>
      </c>
      <c r="K9">
        <v>11920</v>
      </c>
      <c r="L9">
        <v>3120</v>
      </c>
      <c r="M9">
        <v>1600</v>
      </c>
      <c r="N9">
        <v>11600</v>
      </c>
      <c r="O9">
        <v>16000</v>
      </c>
      <c r="Q9">
        <f t="shared" si="4"/>
        <v>2000</v>
      </c>
      <c r="R9">
        <f t="shared" si="5"/>
        <v>2000</v>
      </c>
      <c r="S9">
        <f t="shared" si="6"/>
        <v>2000</v>
      </c>
      <c r="T9">
        <f t="shared" si="7"/>
        <v>2000</v>
      </c>
      <c r="U9">
        <f t="shared" si="8"/>
        <v>2000</v>
      </c>
      <c r="V9">
        <f t="shared" si="9"/>
        <v>2000</v>
      </c>
      <c r="W9">
        <f t="shared" si="10"/>
        <v>2000</v>
      </c>
      <c r="X9">
        <f t="shared" si="11"/>
        <v>2000</v>
      </c>
      <c r="Y9">
        <f t="shared" si="12"/>
        <v>2000</v>
      </c>
      <c r="Z9">
        <f t="shared" si="13"/>
        <v>1600</v>
      </c>
      <c r="AA9">
        <f t="shared" si="14"/>
        <v>2000</v>
      </c>
      <c r="AB9">
        <f t="shared" si="15"/>
        <v>2000</v>
      </c>
      <c r="AD9">
        <v>33</v>
      </c>
      <c r="AE9">
        <v>44.5</v>
      </c>
      <c r="AF9">
        <v>51.5</v>
      </c>
      <c r="AG9">
        <v>51.8</v>
      </c>
      <c r="AH9">
        <v>68.7</v>
      </c>
      <c r="AI9">
        <v>70</v>
      </c>
      <c r="AJ9">
        <v>66.8</v>
      </c>
      <c r="AK9">
        <v>35.4</v>
      </c>
      <c r="AL9">
        <v>29.4</v>
      </c>
      <c r="AM9">
        <v>11.1</v>
      </c>
      <c r="AN9">
        <v>57.2</v>
      </c>
      <c r="AO9">
        <v>62.7</v>
      </c>
      <c r="AQ9">
        <f t="shared" si="16"/>
        <v>3300</v>
      </c>
      <c r="AR9">
        <f t="shared" si="17"/>
        <v>4450</v>
      </c>
      <c r="AS9">
        <f t="shared" si="18"/>
        <v>5150</v>
      </c>
      <c r="AT9">
        <f t="shared" si="19"/>
        <v>5180</v>
      </c>
      <c r="AU9">
        <f t="shared" si="20"/>
        <v>6870</v>
      </c>
      <c r="AV9">
        <f t="shared" si="21"/>
        <v>7000</v>
      </c>
      <c r="AW9">
        <f t="shared" si="22"/>
        <v>6680</v>
      </c>
      <c r="AX9">
        <f t="shared" si="23"/>
        <v>3540</v>
      </c>
      <c r="AY9">
        <f t="shared" si="24"/>
        <v>2940</v>
      </c>
      <c r="AZ9">
        <f t="shared" si="25"/>
        <v>1110</v>
      </c>
      <c r="BA9">
        <f t="shared" si="26"/>
        <v>5720</v>
      </c>
      <c r="BB9">
        <f t="shared" si="27"/>
        <v>6270</v>
      </c>
      <c r="BD9" t="s">
        <v>175</v>
      </c>
      <c r="BG9" s="41">
        <v>0.1108</v>
      </c>
      <c r="BH9" t="s">
        <v>174</v>
      </c>
      <c r="BJ9" s="16">
        <f t="shared" si="28"/>
        <v>687.27199999999993</v>
      </c>
      <c r="BK9" s="16">
        <f t="shared" si="29"/>
        <v>696.13599999999985</v>
      </c>
      <c r="BL9" s="16">
        <f t="shared" si="30"/>
        <v>935.46399999999983</v>
      </c>
      <c r="BM9" s="16">
        <f t="shared" si="31"/>
        <v>988.64800000000002</v>
      </c>
      <c r="BN9" s="16">
        <f t="shared" si="32"/>
        <v>1245.704</v>
      </c>
      <c r="BO9" s="16">
        <f t="shared" si="33"/>
        <v>2034.6000000000001</v>
      </c>
      <c r="BP9" s="16">
        <f t="shared" si="34"/>
        <v>1866.184</v>
      </c>
      <c r="BQ9" s="16">
        <f t="shared" si="35"/>
        <v>1405.2560000000001</v>
      </c>
      <c r="BR9" s="16">
        <f t="shared" si="36"/>
        <v>430.21600000000001</v>
      </c>
      <c r="BS9" s="16">
        <f t="shared" si="37"/>
        <v>250.28000000000003</v>
      </c>
      <c r="BT9" s="16">
        <f t="shared" si="38"/>
        <v>1369.8000000000002</v>
      </c>
      <c r="BU9" s="16">
        <f t="shared" si="39"/>
        <v>1857.3200000000002</v>
      </c>
      <c r="BV9" s="4">
        <f t="shared" si="40"/>
        <v>13766.880000000001</v>
      </c>
      <c r="BX9" s="16">
        <f t="shared" si="41"/>
        <v>16404.96</v>
      </c>
      <c r="BZ9" s="16">
        <f t="shared" si="42"/>
        <v>981.85599999999999</v>
      </c>
      <c r="CA9" s="16">
        <f t="shared" si="43"/>
        <v>1170.7679999999998</v>
      </c>
      <c r="CB9" s="16">
        <f t="shared" si="44"/>
        <v>1463.952</v>
      </c>
      <c r="CC9" s="16">
        <f t="shared" si="45"/>
        <v>1509.2159999999999</v>
      </c>
      <c r="CD9" s="16">
        <f t="shared" si="46"/>
        <v>1972.7199999999998</v>
      </c>
      <c r="CE9" s="16">
        <f t="shared" si="47"/>
        <v>2594.2399999999998</v>
      </c>
      <c r="CF9" s="16">
        <f t="shared" si="48"/>
        <v>2415.2640000000001</v>
      </c>
      <c r="CG9" s="16">
        <f t="shared" si="49"/>
        <v>1566.7840000000001</v>
      </c>
      <c r="CH9" s="16">
        <f t="shared" si="50"/>
        <v>729.024</v>
      </c>
      <c r="CI9" s="16">
        <f t="shared" si="51"/>
        <v>310.86399999999998</v>
      </c>
      <c r="CJ9" s="16">
        <f t="shared" si="52"/>
        <v>1885.088</v>
      </c>
      <c r="CK9" s="16">
        <f t="shared" si="53"/>
        <v>2343.5680000000002</v>
      </c>
      <c r="CL9" s="4">
        <f t="shared" si="54"/>
        <v>18943.343999999997</v>
      </c>
      <c r="CN9" s="16">
        <f t="shared" si="55"/>
        <v>115200</v>
      </c>
      <c r="CO9" s="6">
        <f t="shared" si="56"/>
        <v>37.600850737421965</v>
      </c>
      <c r="CP9" s="6">
        <f t="shared" si="57"/>
        <v>19.162511767372116</v>
      </c>
    </row>
    <row r="10" spans="1:98" x14ac:dyDescent="0.25">
      <c r="B10" s="3" t="s">
        <v>66</v>
      </c>
      <c r="C10" s="3">
        <v>15062</v>
      </c>
      <c r="D10">
        <v>2280</v>
      </c>
      <c r="E10">
        <v>3240</v>
      </c>
      <c r="F10">
        <v>4000</v>
      </c>
      <c r="G10">
        <v>3720</v>
      </c>
      <c r="H10">
        <v>4800</v>
      </c>
      <c r="I10">
        <v>9720</v>
      </c>
      <c r="J10">
        <v>11840</v>
      </c>
      <c r="K10">
        <v>6160</v>
      </c>
      <c r="L10">
        <v>3640</v>
      </c>
      <c r="M10">
        <v>2120</v>
      </c>
      <c r="N10">
        <v>2280</v>
      </c>
      <c r="O10">
        <v>1840</v>
      </c>
      <c r="Q10">
        <f t="shared" si="4"/>
        <v>2000</v>
      </c>
      <c r="R10">
        <f t="shared" si="5"/>
        <v>2000</v>
      </c>
      <c r="S10">
        <f t="shared" si="6"/>
        <v>2000</v>
      </c>
      <c r="T10">
        <f t="shared" si="7"/>
        <v>2000</v>
      </c>
      <c r="U10">
        <f t="shared" si="8"/>
        <v>2000</v>
      </c>
      <c r="V10">
        <f t="shared" si="9"/>
        <v>2000</v>
      </c>
      <c r="W10">
        <f t="shared" si="10"/>
        <v>2000</v>
      </c>
      <c r="X10">
        <f t="shared" si="11"/>
        <v>2000</v>
      </c>
      <c r="Y10">
        <f t="shared" si="12"/>
        <v>2000</v>
      </c>
      <c r="Z10">
        <f t="shared" si="13"/>
        <v>2000</v>
      </c>
      <c r="AA10">
        <f t="shared" si="14"/>
        <v>2000</v>
      </c>
      <c r="AB10">
        <f t="shared" si="15"/>
        <v>1840</v>
      </c>
      <c r="AD10">
        <v>12.9</v>
      </c>
      <c r="AE10">
        <v>19</v>
      </c>
      <c r="AF10">
        <v>19.899999999999999</v>
      </c>
      <c r="AG10">
        <v>14.9</v>
      </c>
      <c r="AH10">
        <v>16</v>
      </c>
      <c r="AI10">
        <v>39.5</v>
      </c>
      <c r="AJ10">
        <v>41.2</v>
      </c>
      <c r="AK10">
        <v>43.7</v>
      </c>
      <c r="AL10">
        <v>21.2</v>
      </c>
      <c r="AM10">
        <v>11.6</v>
      </c>
      <c r="AN10">
        <v>14.4</v>
      </c>
      <c r="AO10">
        <v>15.7</v>
      </c>
      <c r="AQ10">
        <f t="shared" si="16"/>
        <v>1290</v>
      </c>
      <c r="AR10">
        <f t="shared" si="17"/>
        <v>1900</v>
      </c>
      <c r="AS10">
        <f t="shared" si="18"/>
        <v>1989.9999999999998</v>
      </c>
      <c r="AT10">
        <f t="shared" si="19"/>
        <v>1490</v>
      </c>
      <c r="AU10">
        <f t="shared" si="20"/>
        <v>1600</v>
      </c>
      <c r="AV10">
        <f t="shared" si="21"/>
        <v>3950</v>
      </c>
      <c r="AW10">
        <f t="shared" si="22"/>
        <v>4120</v>
      </c>
      <c r="AX10">
        <f t="shared" si="23"/>
        <v>4370</v>
      </c>
      <c r="AY10">
        <f t="shared" si="24"/>
        <v>2120</v>
      </c>
      <c r="AZ10">
        <f t="shared" si="25"/>
        <v>1160</v>
      </c>
      <c r="BA10">
        <f t="shared" si="26"/>
        <v>1440</v>
      </c>
      <c r="BB10">
        <f t="shared" si="27"/>
        <v>1570</v>
      </c>
      <c r="BJ10" s="16">
        <f t="shared" si="28"/>
        <v>337.14400000000001</v>
      </c>
      <c r="BK10" s="16">
        <f t="shared" si="29"/>
        <v>443.512</v>
      </c>
      <c r="BL10" s="16">
        <f t="shared" si="30"/>
        <v>527.71999999999991</v>
      </c>
      <c r="BM10" s="16">
        <f t="shared" si="31"/>
        <v>496.69599999999997</v>
      </c>
      <c r="BN10" s="16">
        <f t="shared" si="32"/>
        <v>616.36</v>
      </c>
      <c r="BO10" s="16">
        <f t="shared" si="33"/>
        <v>1161.4960000000001</v>
      </c>
      <c r="BP10" s="16">
        <f t="shared" si="34"/>
        <v>1396.3920000000001</v>
      </c>
      <c r="BQ10" s="16">
        <f t="shared" si="35"/>
        <v>767.04799999999989</v>
      </c>
      <c r="BR10" s="16">
        <f t="shared" si="36"/>
        <v>487.83199999999999</v>
      </c>
      <c r="BS10" s="16">
        <f t="shared" si="37"/>
        <v>319.416</v>
      </c>
      <c r="BT10" s="16">
        <f t="shared" si="38"/>
        <v>337.14400000000001</v>
      </c>
      <c r="BU10" s="16">
        <f t="shared" si="39"/>
        <v>283.78399999999999</v>
      </c>
      <c r="BV10" s="4">
        <f t="shared" si="40"/>
        <v>7174.5439999999999</v>
      </c>
      <c r="BX10" s="16">
        <f t="shared" si="41"/>
        <v>8090.384</v>
      </c>
      <c r="BZ10" s="16">
        <f t="shared" si="42"/>
        <v>396.76800000000003</v>
      </c>
      <c r="CA10" s="16">
        <f t="shared" si="43"/>
        <v>574.41599999999994</v>
      </c>
      <c r="CB10" s="16">
        <f t="shared" si="44"/>
        <v>652.81599999999992</v>
      </c>
      <c r="CC10" s="16">
        <f t="shared" si="45"/>
        <v>549.98400000000004</v>
      </c>
      <c r="CD10" s="16">
        <f t="shared" si="46"/>
        <v>658.56000000000006</v>
      </c>
      <c r="CE10" s="16">
        <f t="shared" si="47"/>
        <v>1446.048</v>
      </c>
      <c r="CF10" s="16">
        <f t="shared" si="48"/>
        <v>1651.904</v>
      </c>
      <c r="CG10" s="16">
        <f t="shared" si="49"/>
        <v>1212.1120000000001</v>
      </c>
      <c r="CH10" s="16">
        <f t="shared" si="50"/>
        <v>643.024</v>
      </c>
      <c r="CI10" s="16">
        <f t="shared" si="51"/>
        <v>362.67199999999997</v>
      </c>
      <c r="CJ10" s="16">
        <f t="shared" si="52"/>
        <v>420.52800000000002</v>
      </c>
      <c r="CK10" s="16">
        <f t="shared" si="53"/>
        <v>403.98399999999998</v>
      </c>
      <c r="CL10" s="4">
        <f t="shared" si="54"/>
        <v>8972.8159999999989</v>
      </c>
      <c r="CN10" s="16">
        <f t="shared" si="55"/>
        <v>55640</v>
      </c>
      <c r="CO10" s="6">
        <f t="shared" si="56"/>
        <v>25.064617347109429</v>
      </c>
      <c r="CP10" s="6">
        <f t="shared" si="57"/>
        <v>12.76513183276875</v>
      </c>
    </row>
    <row r="11" spans="1:98" x14ac:dyDescent="0.25">
      <c r="B11" s="3" t="s">
        <v>66</v>
      </c>
      <c r="C11" s="3">
        <v>17948</v>
      </c>
      <c r="D11">
        <v>2040</v>
      </c>
      <c r="E11">
        <v>2040</v>
      </c>
      <c r="F11">
        <v>2100</v>
      </c>
      <c r="G11">
        <v>12180</v>
      </c>
      <c r="H11">
        <v>32580</v>
      </c>
      <c r="I11">
        <v>31500</v>
      </c>
      <c r="J11">
        <v>25980</v>
      </c>
      <c r="K11">
        <v>22680</v>
      </c>
      <c r="L11">
        <v>2820</v>
      </c>
      <c r="M11">
        <v>1260</v>
      </c>
      <c r="N11">
        <v>1380</v>
      </c>
      <c r="O11">
        <v>4500</v>
      </c>
      <c r="Q11">
        <f t="shared" si="4"/>
        <v>2000</v>
      </c>
      <c r="R11">
        <f t="shared" si="5"/>
        <v>2000</v>
      </c>
      <c r="S11">
        <f t="shared" si="6"/>
        <v>2000</v>
      </c>
      <c r="T11">
        <f t="shared" si="7"/>
        <v>2000</v>
      </c>
      <c r="U11">
        <f t="shared" si="8"/>
        <v>2000</v>
      </c>
      <c r="V11">
        <f t="shared" si="9"/>
        <v>2000</v>
      </c>
      <c r="W11">
        <f t="shared" si="10"/>
        <v>2000</v>
      </c>
      <c r="X11">
        <f t="shared" si="11"/>
        <v>2000</v>
      </c>
      <c r="Y11">
        <f t="shared" si="12"/>
        <v>2000</v>
      </c>
      <c r="Z11">
        <f t="shared" si="13"/>
        <v>1260</v>
      </c>
      <c r="AA11">
        <f t="shared" si="14"/>
        <v>1380</v>
      </c>
      <c r="AB11">
        <f t="shared" si="15"/>
        <v>2000</v>
      </c>
      <c r="AD11">
        <v>14.5</v>
      </c>
      <c r="AE11">
        <v>16</v>
      </c>
      <c r="AF11">
        <v>13.5</v>
      </c>
      <c r="AG11">
        <v>68.8</v>
      </c>
      <c r="AH11">
        <v>69.099999999999994</v>
      </c>
      <c r="AI11">
        <v>63.1</v>
      </c>
      <c r="AJ11">
        <v>68.2</v>
      </c>
      <c r="AK11">
        <v>69.8</v>
      </c>
      <c r="AL11">
        <v>60.7</v>
      </c>
      <c r="AM11">
        <v>19.2</v>
      </c>
      <c r="AN11">
        <v>12.9</v>
      </c>
      <c r="AO11">
        <v>37.1</v>
      </c>
      <c r="AQ11">
        <f t="shared" si="16"/>
        <v>1450</v>
      </c>
      <c r="AR11">
        <f t="shared" si="17"/>
        <v>1600</v>
      </c>
      <c r="AS11">
        <f t="shared" si="18"/>
        <v>1350</v>
      </c>
      <c r="AT11">
        <f t="shared" si="19"/>
        <v>6880</v>
      </c>
      <c r="AU11">
        <f t="shared" si="20"/>
        <v>6909.9999999999991</v>
      </c>
      <c r="AV11">
        <f t="shared" si="21"/>
        <v>6310</v>
      </c>
      <c r="AW11">
        <f t="shared" si="22"/>
        <v>6820</v>
      </c>
      <c r="AX11">
        <f t="shared" si="23"/>
        <v>6980</v>
      </c>
      <c r="AY11">
        <f t="shared" si="24"/>
        <v>2820</v>
      </c>
      <c r="AZ11">
        <f t="shared" si="25"/>
        <v>1260</v>
      </c>
      <c r="BA11">
        <f t="shared" si="26"/>
        <v>1290</v>
      </c>
      <c r="BB11">
        <f t="shared" si="27"/>
        <v>3710</v>
      </c>
      <c r="BJ11" s="16">
        <f t="shared" si="28"/>
        <v>310.55200000000002</v>
      </c>
      <c r="BK11" s="16">
        <f t="shared" si="29"/>
        <v>310.55200000000002</v>
      </c>
      <c r="BL11" s="16">
        <f t="shared" si="30"/>
        <v>317.2</v>
      </c>
      <c r="BM11" s="16">
        <f t="shared" si="31"/>
        <v>1434.0640000000001</v>
      </c>
      <c r="BN11" s="16">
        <f t="shared" si="32"/>
        <v>3694.3839999999996</v>
      </c>
      <c r="BO11" s="16">
        <f t="shared" si="33"/>
        <v>3574.72</v>
      </c>
      <c r="BP11" s="16">
        <f t="shared" si="34"/>
        <v>2963.1039999999998</v>
      </c>
      <c r="BQ11" s="16">
        <f t="shared" si="35"/>
        <v>2597.4639999999999</v>
      </c>
      <c r="BR11" s="16">
        <f t="shared" si="36"/>
        <v>396.976</v>
      </c>
      <c r="BS11" s="16">
        <f t="shared" si="37"/>
        <v>202.81600000000003</v>
      </c>
      <c r="BT11" s="16">
        <f t="shared" si="38"/>
        <v>219.56799999999998</v>
      </c>
      <c r="BU11" s="16">
        <f t="shared" si="39"/>
        <v>583.12</v>
      </c>
      <c r="BV11" s="4">
        <f t="shared" si="40"/>
        <v>16604.52</v>
      </c>
      <c r="BX11" s="16">
        <f t="shared" si="41"/>
        <v>20015.016</v>
      </c>
      <c r="BZ11" s="16">
        <f t="shared" si="42"/>
        <v>401.85599999999999</v>
      </c>
      <c r="CA11" s="16">
        <f t="shared" si="43"/>
        <v>425.61600000000004</v>
      </c>
      <c r="CB11" s="16">
        <f t="shared" si="44"/>
        <v>391.08</v>
      </c>
      <c r="CC11" s="16">
        <f t="shared" si="45"/>
        <v>2117.7839999999997</v>
      </c>
      <c r="CD11" s="16">
        <f t="shared" si="46"/>
        <v>3844.2959999999998</v>
      </c>
      <c r="CE11" s="16">
        <f t="shared" si="47"/>
        <v>3658.1039999999998</v>
      </c>
      <c r="CF11" s="16">
        <f t="shared" si="48"/>
        <v>3273</v>
      </c>
      <c r="CG11" s="16">
        <f t="shared" si="49"/>
        <v>3019.8240000000001</v>
      </c>
      <c r="CH11" s="16">
        <f t="shared" si="50"/>
        <v>927.14599999999996</v>
      </c>
      <c r="CI11" s="16">
        <f t="shared" si="51"/>
        <v>355.16399999999999</v>
      </c>
      <c r="CJ11" s="16">
        <f t="shared" si="52"/>
        <v>320.80799999999999</v>
      </c>
      <c r="CK11" s="16">
        <f t="shared" si="53"/>
        <v>967.46399999999994</v>
      </c>
      <c r="CL11" s="4">
        <f t="shared" si="54"/>
        <v>19702.142</v>
      </c>
      <c r="CN11" s="16">
        <f t="shared" si="55"/>
        <v>141060</v>
      </c>
      <c r="CO11" s="6">
        <f t="shared" si="56"/>
        <v>18.655293859744205</v>
      </c>
      <c r="CP11" s="6">
        <f t="shared" si="57"/>
        <v>20.539563925967141</v>
      </c>
    </row>
    <row r="12" spans="1:98" x14ac:dyDescent="0.25">
      <c r="B12" s="3" t="s">
        <v>66</v>
      </c>
      <c r="C12" s="3">
        <v>18074</v>
      </c>
      <c r="D12">
        <v>10320</v>
      </c>
      <c r="E12">
        <v>5480</v>
      </c>
      <c r="F12">
        <v>6520</v>
      </c>
      <c r="G12">
        <v>6200</v>
      </c>
      <c r="H12">
        <v>7520</v>
      </c>
      <c r="I12">
        <v>7880</v>
      </c>
      <c r="J12">
        <v>10400</v>
      </c>
      <c r="K12">
        <v>14840</v>
      </c>
      <c r="L12">
        <v>6840</v>
      </c>
      <c r="M12">
        <v>680</v>
      </c>
      <c r="N12">
        <v>680</v>
      </c>
      <c r="O12">
        <v>600</v>
      </c>
      <c r="Q12">
        <f t="shared" si="4"/>
        <v>2000</v>
      </c>
      <c r="R12">
        <f t="shared" si="5"/>
        <v>2000</v>
      </c>
      <c r="S12">
        <f t="shared" si="6"/>
        <v>2000</v>
      </c>
      <c r="T12">
        <f t="shared" si="7"/>
        <v>2000</v>
      </c>
      <c r="U12">
        <f t="shared" si="8"/>
        <v>2000</v>
      </c>
      <c r="V12">
        <f t="shared" si="9"/>
        <v>2000</v>
      </c>
      <c r="W12">
        <f t="shared" si="10"/>
        <v>2000</v>
      </c>
      <c r="X12">
        <f t="shared" si="11"/>
        <v>2000</v>
      </c>
      <c r="Y12">
        <f t="shared" si="12"/>
        <v>2000</v>
      </c>
      <c r="Z12">
        <f t="shared" si="13"/>
        <v>680</v>
      </c>
      <c r="AA12">
        <f t="shared" si="14"/>
        <v>680</v>
      </c>
      <c r="AB12">
        <f t="shared" si="15"/>
        <v>600</v>
      </c>
      <c r="AD12">
        <v>36.299999999999997</v>
      </c>
      <c r="AE12">
        <v>30.1</v>
      </c>
      <c r="AF12">
        <v>32.1</v>
      </c>
      <c r="AG12">
        <v>32.799999999999997</v>
      </c>
      <c r="AH12">
        <v>34.200000000000003</v>
      </c>
      <c r="AI12">
        <v>34.200000000000003</v>
      </c>
      <c r="AJ12">
        <v>33.4</v>
      </c>
      <c r="AK12">
        <v>31.9</v>
      </c>
      <c r="AL12">
        <v>45.1</v>
      </c>
      <c r="AM12">
        <v>2.4</v>
      </c>
      <c r="AN12">
        <v>4.9000000000000004</v>
      </c>
      <c r="AO12">
        <v>2.1</v>
      </c>
      <c r="AQ12">
        <f t="shared" si="16"/>
        <v>3629.9999999999995</v>
      </c>
      <c r="AR12">
        <f t="shared" si="17"/>
        <v>3010</v>
      </c>
      <c r="AS12">
        <f t="shared" si="18"/>
        <v>3210</v>
      </c>
      <c r="AT12">
        <f t="shared" si="19"/>
        <v>3279.9999999999995</v>
      </c>
      <c r="AU12">
        <f t="shared" si="20"/>
        <v>3420.0000000000005</v>
      </c>
      <c r="AV12">
        <f t="shared" si="21"/>
        <v>3420.0000000000005</v>
      </c>
      <c r="AW12">
        <f t="shared" si="22"/>
        <v>3340</v>
      </c>
      <c r="AX12">
        <f t="shared" si="23"/>
        <v>3190</v>
      </c>
      <c r="AY12">
        <f t="shared" si="24"/>
        <v>4510</v>
      </c>
      <c r="AZ12">
        <f t="shared" si="25"/>
        <v>240</v>
      </c>
      <c r="BA12">
        <f t="shared" si="26"/>
        <v>490.00000000000006</v>
      </c>
      <c r="BB12">
        <f t="shared" si="27"/>
        <v>210</v>
      </c>
      <c r="BD12" t="s">
        <v>176</v>
      </c>
      <c r="BJ12" s="16">
        <f t="shared" si="28"/>
        <v>1227.9760000000001</v>
      </c>
      <c r="BK12" s="16">
        <f t="shared" si="29"/>
        <v>691.70399999999995</v>
      </c>
      <c r="BL12" s="16">
        <f t="shared" si="30"/>
        <v>806.93599999999992</v>
      </c>
      <c r="BM12" s="16">
        <f t="shared" si="31"/>
        <v>771.4799999999999</v>
      </c>
      <c r="BN12" s="16">
        <f t="shared" si="32"/>
        <v>917.73599999999999</v>
      </c>
      <c r="BO12" s="16">
        <f t="shared" si="33"/>
        <v>957.62399999999991</v>
      </c>
      <c r="BP12" s="16">
        <f t="shared" si="34"/>
        <v>1236.8399999999999</v>
      </c>
      <c r="BQ12" s="16">
        <f t="shared" si="35"/>
        <v>1728.7920000000001</v>
      </c>
      <c r="BR12" s="16">
        <f t="shared" si="36"/>
        <v>842.39199999999994</v>
      </c>
      <c r="BS12" s="16">
        <f t="shared" si="37"/>
        <v>121.848</v>
      </c>
      <c r="BT12" s="16">
        <f t="shared" si="38"/>
        <v>121.848</v>
      </c>
      <c r="BU12" s="16">
        <f t="shared" si="39"/>
        <v>110.68</v>
      </c>
      <c r="BV12" s="4">
        <f t="shared" si="40"/>
        <v>9535.8559999999998</v>
      </c>
      <c r="BX12" s="16">
        <f t="shared" si="41"/>
        <v>11206.256000000001</v>
      </c>
      <c r="BZ12" s="16">
        <f t="shared" si="42"/>
        <v>1445.9999999999998</v>
      </c>
      <c r="CA12" s="16">
        <f t="shared" si="43"/>
        <v>939.29600000000005</v>
      </c>
      <c r="CB12" s="16">
        <f t="shared" si="44"/>
        <v>1058.752</v>
      </c>
      <c r="CC12" s="16">
        <f t="shared" si="45"/>
        <v>1042.8319999999999</v>
      </c>
      <c r="CD12" s="16">
        <f t="shared" si="46"/>
        <v>1176.4160000000002</v>
      </c>
      <c r="CE12" s="16">
        <f t="shared" si="47"/>
        <v>1206.8000000000002</v>
      </c>
      <c r="CF12" s="16">
        <f t="shared" si="48"/>
        <v>1406.816</v>
      </c>
      <c r="CG12" s="16">
        <f t="shared" si="49"/>
        <v>1757.7919999999999</v>
      </c>
      <c r="CH12" s="16">
        <f t="shared" si="50"/>
        <v>1291.68</v>
      </c>
      <c r="CI12" s="16">
        <f t="shared" si="51"/>
        <v>95.407999999999987</v>
      </c>
      <c r="CJ12" s="16">
        <f t="shared" si="52"/>
        <v>135.00800000000001</v>
      </c>
      <c r="CK12" s="16">
        <f t="shared" si="53"/>
        <v>83.903999999999996</v>
      </c>
      <c r="CL12" s="4">
        <f t="shared" si="54"/>
        <v>11640.704</v>
      </c>
      <c r="CN12" s="16">
        <f t="shared" si="55"/>
        <v>77960</v>
      </c>
      <c r="CO12" s="6">
        <f t="shared" si="56"/>
        <v>22.072984323588773</v>
      </c>
      <c r="CP12" s="6">
        <f t="shared" si="57"/>
        <v>17.517043042596292</v>
      </c>
    </row>
    <row r="13" spans="1:98" x14ac:dyDescent="0.25">
      <c r="B13" s="3" t="s">
        <v>66</v>
      </c>
      <c r="C13" s="3">
        <v>19141</v>
      </c>
      <c r="D13">
        <v>13600</v>
      </c>
      <c r="E13">
        <v>12720</v>
      </c>
      <c r="F13">
        <v>12960</v>
      </c>
      <c r="G13">
        <v>12720</v>
      </c>
      <c r="H13">
        <v>13120</v>
      </c>
      <c r="I13">
        <v>13360</v>
      </c>
      <c r="J13">
        <v>14160</v>
      </c>
      <c r="K13">
        <v>14560</v>
      </c>
      <c r="L13">
        <v>10960</v>
      </c>
      <c r="M13">
        <v>5280</v>
      </c>
      <c r="N13">
        <v>5200</v>
      </c>
      <c r="O13">
        <v>11360</v>
      </c>
      <c r="Q13">
        <f t="shared" si="4"/>
        <v>2000</v>
      </c>
      <c r="R13">
        <f t="shared" si="5"/>
        <v>2000</v>
      </c>
      <c r="S13">
        <f t="shared" si="6"/>
        <v>2000</v>
      </c>
      <c r="T13">
        <f t="shared" si="7"/>
        <v>2000</v>
      </c>
      <c r="U13">
        <f t="shared" si="8"/>
        <v>2000</v>
      </c>
      <c r="V13">
        <f t="shared" si="9"/>
        <v>2000</v>
      </c>
      <c r="W13">
        <f t="shared" si="10"/>
        <v>2000</v>
      </c>
      <c r="X13">
        <f t="shared" si="11"/>
        <v>2000</v>
      </c>
      <c r="Y13">
        <f t="shared" si="12"/>
        <v>2000</v>
      </c>
      <c r="Z13">
        <f t="shared" si="13"/>
        <v>2000</v>
      </c>
      <c r="AA13">
        <f t="shared" si="14"/>
        <v>2000</v>
      </c>
      <c r="AB13">
        <f t="shared" si="15"/>
        <v>2000</v>
      </c>
      <c r="AD13">
        <v>51.5</v>
      </c>
      <c r="AE13">
        <v>57.2</v>
      </c>
      <c r="AF13">
        <v>61.4</v>
      </c>
      <c r="AG13">
        <v>64.3</v>
      </c>
      <c r="AH13">
        <v>65.900000000000006</v>
      </c>
      <c r="AI13">
        <v>62.3</v>
      </c>
      <c r="AJ13">
        <v>68.099999999999994</v>
      </c>
      <c r="AK13">
        <v>65.900000000000006</v>
      </c>
      <c r="AL13">
        <v>67.8</v>
      </c>
      <c r="AM13">
        <v>24.3</v>
      </c>
      <c r="AN13">
        <v>17.600000000000001</v>
      </c>
      <c r="AO13">
        <v>50.6</v>
      </c>
      <c r="AQ13">
        <f t="shared" si="16"/>
        <v>5150</v>
      </c>
      <c r="AR13">
        <f t="shared" si="17"/>
        <v>5720</v>
      </c>
      <c r="AS13">
        <f t="shared" si="18"/>
        <v>6140</v>
      </c>
      <c r="AT13">
        <f t="shared" si="19"/>
        <v>6430</v>
      </c>
      <c r="AU13">
        <f t="shared" si="20"/>
        <v>6590.0000000000009</v>
      </c>
      <c r="AV13">
        <f t="shared" si="21"/>
        <v>6230</v>
      </c>
      <c r="AW13">
        <f t="shared" si="22"/>
        <v>6809.9999999999991</v>
      </c>
      <c r="AX13">
        <f t="shared" si="23"/>
        <v>6590.0000000000009</v>
      </c>
      <c r="AY13">
        <f t="shared" si="24"/>
        <v>6780</v>
      </c>
      <c r="AZ13">
        <f t="shared" si="25"/>
        <v>2430</v>
      </c>
      <c r="BA13">
        <f t="shared" si="26"/>
        <v>1760.0000000000002</v>
      </c>
      <c r="BB13">
        <f t="shared" si="27"/>
        <v>5060</v>
      </c>
      <c r="BD13" t="s">
        <v>177</v>
      </c>
      <c r="BG13" s="40">
        <v>7.46</v>
      </c>
      <c r="BH13" t="s">
        <v>178</v>
      </c>
      <c r="BJ13" s="16">
        <f t="shared" si="28"/>
        <v>1591.4</v>
      </c>
      <c r="BK13" s="16">
        <f t="shared" si="29"/>
        <v>1493.8960000000002</v>
      </c>
      <c r="BL13" s="16">
        <f t="shared" si="30"/>
        <v>1520.4880000000001</v>
      </c>
      <c r="BM13" s="16">
        <f t="shared" si="31"/>
        <v>1493.8960000000002</v>
      </c>
      <c r="BN13" s="16">
        <f t="shared" si="32"/>
        <v>1538.2160000000001</v>
      </c>
      <c r="BO13" s="16">
        <f t="shared" si="33"/>
        <v>1564.808</v>
      </c>
      <c r="BP13" s="16">
        <f t="shared" si="34"/>
        <v>1653.4480000000001</v>
      </c>
      <c r="BQ13" s="16">
        <f t="shared" si="35"/>
        <v>1697.768</v>
      </c>
      <c r="BR13" s="16">
        <f t="shared" si="36"/>
        <v>1298.8879999999999</v>
      </c>
      <c r="BS13" s="16">
        <f t="shared" si="37"/>
        <v>669.54399999999998</v>
      </c>
      <c r="BT13" s="16">
        <f t="shared" si="38"/>
        <v>660.68</v>
      </c>
      <c r="BU13" s="16">
        <f t="shared" si="39"/>
        <v>1343.2080000000001</v>
      </c>
      <c r="BV13" s="4">
        <f t="shared" si="40"/>
        <v>16526.240000000002</v>
      </c>
      <c r="BX13" s="16">
        <f t="shared" si="41"/>
        <v>19867.04</v>
      </c>
      <c r="BZ13" s="16">
        <f t="shared" si="42"/>
        <v>1963.6</v>
      </c>
      <c r="CA13" s="16">
        <f t="shared" si="43"/>
        <v>1979.616</v>
      </c>
      <c r="CB13" s="16">
        <f t="shared" si="44"/>
        <v>2066.3999999999996</v>
      </c>
      <c r="CC13" s="16">
        <f t="shared" si="45"/>
        <v>2092.08</v>
      </c>
      <c r="CD13" s="16">
        <f t="shared" si="46"/>
        <v>2151.1840000000002</v>
      </c>
      <c r="CE13" s="16">
        <f t="shared" si="47"/>
        <v>2114.4159999999997</v>
      </c>
      <c r="CF13" s="16">
        <f t="shared" si="48"/>
        <v>2273.808</v>
      </c>
      <c r="CG13" s="16">
        <f t="shared" si="49"/>
        <v>2272.7200000000003</v>
      </c>
      <c r="CH13" s="16">
        <f t="shared" si="50"/>
        <v>1998.9760000000001</v>
      </c>
      <c r="CI13" s="16">
        <f t="shared" si="51"/>
        <v>830.5440000000001</v>
      </c>
      <c r="CJ13" s="16">
        <f t="shared" si="52"/>
        <v>717.6640000000001</v>
      </c>
      <c r="CK13" s="16">
        <f t="shared" si="53"/>
        <v>1760.288</v>
      </c>
      <c r="CL13" s="4">
        <f t="shared" si="54"/>
        <v>22221.296000000002</v>
      </c>
      <c r="CN13" s="16">
        <f t="shared" si="55"/>
        <v>140000</v>
      </c>
      <c r="CO13" s="6">
        <f t="shared" si="56"/>
        <v>34.460687972581795</v>
      </c>
      <c r="CP13" s="6">
        <f t="shared" si="57"/>
        <v>20.215124553437434</v>
      </c>
    </row>
    <row r="14" spans="1:98" x14ac:dyDescent="0.25">
      <c r="B14" s="3" t="s">
        <v>66</v>
      </c>
      <c r="C14" s="3">
        <v>24087</v>
      </c>
      <c r="D14">
        <v>21720</v>
      </c>
      <c r="E14">
        <v>20040</v>
      </c>
      <c r="F14">
        <v>19080</v>
      </c>
      <c r="G14">
        <v>16680</v>
      </c>
      <c r="H14">
        <v>18240</v>
      </c>
      <c r="I14">
        <v>16440</v>
      </c>
      <c r="J14">
        <v>16680</v>
      </c>
      <c r="K14">
        <v>14520</v>
      </c>
      <c r="L14">
        <v>9600</v>
      </c>
      <c r="M14">
        <v>9120</v>
      </c>
      <c r="N14">
        <v>24720</v>
      </c>
      <c r="O14">
        <v>26040</v>
      </c>
      <c r="Q14">
        <f t="shared" si="4"/>
        <v>2000</v>
      </c>
      <c r="R14">
        <f t="shared" si="5"/>
        <v>2000</v>
      </c>
      <c r="S14">
        <f t="shared" si="6"/>
        <v>2000</v>
      </c>
      <c r="T14">
        <f t="shared" si="7"/>
        <v>2000</v>
      </c>
      <c r="U14">
        <f t="shared" si="8"/>
        <v>2000</v>
      </c>
      <c r="V14">
        <f t="shared" si="9"/>
        <v>2000</v>
      </c>
      <c r="W14">
        <f t="shared" si="10"/>
        <v>2000</v>
      </c>
      <c r="X14">
        <f t="shared" si="11"/>
        <v>2000</v>
      </c>
      <c r="Y14">
        <f t="shared" si="12"/>
        <v>2000</v>
      </c>
      <c r="Z14">
        <f t="shared" si="13"/>
        <v>2000</v>
      </c>
      <c r="AA14">
        <f t="shared" si="14"/>
        <v>2000</v>
      </c>
      <c r="AB14">
        <f t="shared" si="15"/>
        <v>2000</v>
      </c>
      <c r="AD14">
        <v>97.8</v>
      </c>
      <c r="AE14">
        <v>99.1</v>
      </c>
      <c r="AF14">
        <v>91.8</v>
      </c>
      <c r="AG14">
        <v>95.5</v>
      </c>
      <c r="AH14">
        <v>100.4</v>
      </c>
      <c r="AI14">
        <v>92.9</v>
      </c>
      <c r="AJ14">
        <v>91.8</v>
      </c>
      <c r="AK14">
        <v>85.6</v>
      </c>
      <c r="AL14">
        <v>82.1</v>
      </c>
      <c r="AM14">
        <v>37.9</v>
      </c>
      <c r="AN14">
        <v>124</v>
      </c>
      <c r="AO14">
        <v>117.5</v>
      </c>
      <c r="AQ14">
        <f t="shared" si="16"/>
        <v>9780</v>
      </c>
      <c r="AR14">
        <f t="shared" si="17"/>
        <v>9910</v>
      </c>
      <c r="AS14">
        <f t="shared" si="18"/>
        <v>9180</v>
      </c>
      <c r="AT14">
        <f t="shared" si="19"/>
        <v>9550</v>
      </c>
      <c r="AU14">
        <f t="shared" si="20"/>
        <v>10040</v>
      </c>
      <c r="AV14">
        <f t="shared" si="21"/>
        <v>9290</v>
      </c>
      <c r="AW14">
        <f t="shared" si="22"/>
        <v>9180</v>
      </c>
      <c r="AX14">
        <f t="shared" si="23"/>
        <v>8560</v>
      </c>
      <c r="AY14">
        <f t="shared" si="24"/>
        <v>8210</v>
      </c>
      <c r="AZ14">
        <f t="shared" si="25"/>
        <v>3790</v>
      </c>
      <c r="BA14">
        <f t="shared" si="26"/>
        <v>12400</v>
      </c>
      <c r="BB14">
        <f t="shared" si="27"/>
        <v>11750</v>
      </c>
      <c r="BD14" t="s">
        <v>173</v>
      </c>
      <c r="BG14" s="41">
        <v>0.16819999999999999</v>
      </c>
      <c r="BH14" t="s">
        <v>174</v>
      </c>
      <c r="BJ14" s="16">
        <f t="shared" si="28"/>
        <v>2491.096</v>
      </c>
      <c r="BK14" s="16">
        <f t="shared" si="29"/>
        <v>2304.9519999999998</v>
      </c>
      <c r="BL14" s="16">
        <f t="shared" si="30"/>
        <v>2198.5839999999998</v>
      </c>
      <c r="BM14" s="16">
        <f t="shared" si="31"/>
        <v>1932.664</v>
      </c>
      <c r="BN14" s="16">
        <f t="shared" si="32"/>
        <v>2105.5119999999997</v>
      </c>
      <c r="BO14" s="16">
        <f t="shared" si="33"/>
        <v>1906.0720000000001</v>
      </c>
      <c r="BP14" s="16">
        <f t="shared" si="34"/>
        <v>1932.664</v>
      </c>
      <c r="BQ14" s="16">
        <f t="shared" si="35"/>
        <v>1693.336</v>
      </c>
      <c r="BR14" s="16">
        <f t="shared" si="36"/>
        <v>1148.2</v>
      </c>
      <c r="BS14" s="16">
        <f t="shared" si="37"/>
        <v>1095.0160000000001</v>
      </c>
      <c r="BT14" s="16">
        <f t="shared" si="38"/>
        <v>2823.4959999999996</v>
      </c>
      <c r="BU14" s="16">
        <f t="shared" si="39"/>
        <v>2969.752</v>
      </c>
      <c r="BV14" s="4">
        <f t="shared" si="40"/>
        <v>24601.344000000001</v>
      </c>
      <c r="BX14" s="16">
        <f t="shared" si="41"/>
        <v>30041.088</v>
      </c>
      <c r="BZ14" s="16">
        <f t="shared" si="42"/>
        <v>3382.3199999999997</v>
      </c>
      <c r="CA14" s="16">
        <f t="shared" si="43"/>
        <v>3261.12</v>
      </c>
      <c r="CB14" s="16">
        <f t="shared" si="44"/>
        <v>3064.4639999999999</v>
      </c>
      <c r="CC14" s="16">
        <f t="shared" si="45"/>
        <v>2920.5119999999997</v>
      </c>
      <c r="CD14" s="16">
        <f t="shared" si="46"/>
        <v>3129.7919999999999</v>
      </c>
      <c r="CE14" s="16">
        <f t="shared" si="47"/>
        <v>2859.0720000000001</v>
      </c>
      <c r="CF14" s="16">
        <f t="shared" si="48"/>
        <v>2861.904</v>
      </c>
      <c r="CG14" s="16">
        <f t="shared" si="49"/>
        <v>2581.3919999999998</v>
      </c>
      <c r="CH14" s="16">
        <f t="shared" si="50"/>
        <v>2110.7039999999997</v>
      </c>
      <c r="CI14" s="16">
        <f t="shared" si="51"/>
        <v>1370.0639999999999</v>
      </c>
      <c r="CJ14" s="16">
        <f t="shared" si="52"/>
        <v>4050.5279999999998</v>
      </c>
      <c r="CK14" s="16">
        <f t="shared" si="53"/>
        <v>4058.9759999999997</v>
      </c>
      <c r="CL14" s="4">
        <f t="shared" si="54"/>
        <v>35650.847999999998</v>
      </c>
      <c r="CN14" s="16">
        <f t="shared" si="55"/>
        <v>212880</v>
      </c>
      <c r="CO14" s="6">
        <f t="shared" si="56"/>
        <v>44.91422907626508</v>
      </c>
      <c r="CP14" s="6">
        <f t="shared" si="57"/>
        <v>22.111572440920302</v>
      </c>
    </row>
    <row r="15" spans="1:98" x14ac:dyDescent="0.25">
      <c r="B15" s="3" t="s">
        <v>66</v>
      </c>
      <c r="C15" s="3">
        <v>25786</v>
      </c>
      <c r="D15">
        <v>7680</v>
      </c>
      <c r="E15">
        <v>8800</v>
      </c>
      <c r="F15">
        <v>16400</v>
      </c>
      <c r="G15">
        <v>20720</v>
      </c>
      <c r="H15">
        <v>24320</v>
      </c>
      <c r="I15">
        <v>33760</v>
      </c>
      <c r="J15">
        <v>25360</v>
      </c>
      <c r="K15">
        <v>8800</v>
      </c>
      <c r="L15">
        <v>2080</v>
      </c>
      <c r="M15">
        <v>1840</v>
      </c>
      <c r="N15">
        <v>2080</v>
      </c>
      <c r="O15">
        <v>8640</v>
      </c>
      <c r="Q15">
        <f t="shared" si="4"/>
        <v>2000</v>
      </c>
      <c r="R15">
        <f t="shared" si="5"/>
        <v>2000</v>
      </c>
      <c r="S15">
        <f t="shared" si="6"/>
        <v>2000</v>
      </c>
      <c r="T15">
        <f t="shared" si="7"/>
        <v>2000</v>
      </c>
      <c r="U15">
        <f t="shared" si="8"/>
        <v>2000</v>
      </c>
      <c r="V15">
        <f t="shared" si="9"/>
        <v>2000</v>
      </c>
      <c r="W15">
        <f t="shared" si="10"/>
        <v>2000</v>
      </c>
      <c r="X15">
        <f t="shared" si="11"/>
        <v>2000</v>
      </c>
      <c r="Y15">
        <f t="shared" si="12"/>
        <v>2000</v>
      </c>
      <c r="Z15">
        <f t="shared" si="13"/>
        <v>1840</v>
      </c>
      <c r="AA15">
        <f t="shared" si="14"/>
        <v>2000</v>
      </c>
      <c r="AB15">
        <f t="shared" si="15"/>
        <v>2000</v>
      </c>
      <c r="AD15">
        <v>47</v>
      </c>
      <c r="AE15">
        <v>40.299999999999997</v>
      </c>
      <c r="AF15">
        <v>60.4</v>
      </c>
      <c r="AG15">
        <v>68.7</v>
      </c>
      <c r="AH15">
        <v>63.6</v>
      </c>
      <c r="AI15">
        <v>93.1</v>
      </c>
      <c r="AJ15">
        <v>72.599999999999994</v>
      </c>
      <c r="AK15">
        <v>36.5</v>
      </c>
      <c r="AL15">
        <v>11.4</v>
      </c>
      <c r="AM15">
        <v>9.8000000000000007</v>
      </c>
      <c r="AN15">
        <v>9.5</v>
      </c>
      <c r="AO15">
        <v>37.4</v>
      </c>
      <c r="AQ15">
        <f t="shared" si="16"/>
        <v>4700</v>
      </c>
      <c r="AR15">
        <f t="shared" si="17"/>
        <v>4029.9999999999995</v>
      </c>
      <c r="AS15">
        <f t="shared" si="18"/>
        <v>6040</v>
      </c>
      <c r="AT15">
        <f t="shared" si="19"/>
        <v>6870</v>
      </c>
      <c r="AU15">
        <f t="shared" si="20"/>
        <v>6360</v>
      </c>
      <c r="AV15">
        <f t="shared" si="21"/>
        <v>9310</v>
      </c>
      <c r="AW15">
        <f t="shared" si="22"/>
        <v>7259.9999999999991</v>
      </c>
      <c r="AX15">
        <f t="shared" si="23"/>
        <v>3650</v>
      </c>
      <c r="AY15">
        <f t="shared" si="24"/>
        <v>1140</v>
      </c>
      <c r="AZ15">
        <f t="shared" si="25"/>
        <v>980.00000000000011</v>
      </c>
      <c r="BA15">
        <f t="shared" si="26"/>
        <v>950</v>
      </c>
      <c r="BB15">
        <f t="shared" si="27"/>
        <v>3740</v>
      </c>
      <c r="BD15" t="s">
        <v>175</v>
      </c>
      <c r="BG15" s="41">
        <v>8.4400000000000003E-2</v>
      </c>
      <c r="BH15" t="s">
        <v>174</v>
      </c>
      <c r="BJ15" s="16">
        <f t="shared" si="28"/>
        <v>935.46399999999983</v>
      </c>
      <c r="BK15" s="16">
        <f t="shared" si="29"/>
        <v>1059.56</v>
      </c>
      <c r="BL15" s="16">
        <f t="shared" si="30"/>
        <v>1901.64</v>
      </c>
      <c r="BM15" s="16">
        <f t="shared" si="31"/>
        <v>2380.2959999999998</v>
      </c>
      <c r="BN15" s="16">
        <f t="shared" si="32"/>
        <v>2779.1759999999999</v>
      </c>
      <c r="BO15" s="16">
        <f t="shared" si="33"/>
        <v>3825.1279999999997</v>
      </c>
      <c r="BP15" s="16">
        <f t="shared" si="34"/>
        <v>2894.4079999999999</v>
      </c>
      <c r="BQ15" s="16">
        <f t="shared" si="35"/>
        <v>1059.56</v>
      </c>
      <c r="BR15" s="16">
        <f t="shared" si="36"/>
        <v>314.98399999999998</v>
      </c>
      <c r="BS15" s="16">
        <f t="shared" si="37"/>
        <v>283.78399999999999</v>
      </c>
      <c r="BT15" s="16">
        <f t="shared" si="38"/>
        <v>314.98399999999998</v>
      </c>
      <c r="BU15" s="16">
        <f t="shared" si="39"/>
        <v>1041.8320000000001</v>
      </c>
      <c r="BV15" s="4">
        <f t="shared" si="40"/>
        <v>18790.815999999999</v>
      </c>
      <c r="BX15" s="16">
        <f t="shared" si="41"/>
        <v>22726.048000000003</v>
      </c>
      <c r="BZ15" s="16">
        <f t="shared" si="42"/>
        <v>1392.672</v>
      </c>
      <c r="CA15" s="16">
        <f t="shared" si="43"/>
        <v>1381.0719999999999</v>
      </c>
      <c r="CB15" s="16">
        <f t="shared" si="44"/>
        <v>2340.8959999999997</v>
      </c>
      <c r="CC15" s="16">
        <f t="shared" si="45"/>
        <v>2836.9760000000001</v>
      </c>
      <c r="CD15" s="16">
        <f t="shared" si="46"/>
        <v>3060.0320000000002</v>
      </c>
      <c r="CE15" s="16">
        <f t="shared" si="47"/>
        <v>4324.0479999999998</v>
      </c>
      <c r="CF15" s="16">
        <f t="shared" si="48"/>
        <v>3290.3679999999999</v>
      </c>
      <c r="CG15" s="16">
        <f t="shared" si="49"/>
        <v>1320.8799999999999</v>
      </c>
      <c r="CH15" s="16">
        <f t="shared" si="50"/>
        <v>356.12799999999999</v>
      </c>
      <c r="CI15" s="16">
        <f t="shared" si="51"/>
        <v>310.52800000000002</v>
      </c>
      <c r="CJ15" s="16">
        <f t="shared" si="52"/>
        <v>326.03199999999998</v>
      </c>
      <c r="CK15" s="16">
        <f t="shared" si="53"/>
        <v>1321.6319999999998</v>
      </c>
      <c r="CL15" s="4">
        <f t="shared" si="54"/>
        <v>22261.263999999999</v>
      </c>
      <c r="CN15" s="16">
        <f t="shared" si="55"/>
        <v>160480</v>
      </c>
      <c r="CO15" s="6">
        <f t="shared" si="56"/>
        <v>18.468852017921943</v>
      </c>
      <c r="CP15" s="6">
        <f t="shared" si="57"/>
        <v>20.942315650368791</v>
      </c>
    </row>
    <row r="16" spans="1:98" x14ac:dyDescent="0.25">
      <c r="B16" s="3" t="s">
        <v>66</v>
      </c>
      <c r="C16" s="3">
        <v>27348</v>
      </c>
      <c r="D16">
        <v>18520</v>
      </c>
      <c r="E16">
        <v>14040</v>
      </c>
      <c r="F16">
        <v>11920</v>
      </c>
      <c r="G16">
        <v>10600</v>
      </c>
      <c r="H16">
        <v>11760</v>
      </c>
      <c r="I16">
        <v>11280</v>
      </c>
      <c r="J16">
        <v>10920</v>
      </c>
      <c r="K16">
        <v>11600</v>
      </c>
      <c r="L16">
        <v>2680</v>
      </c>
      <c r="M16">
        <v>3160</v>
      </c>
      <c r="N16">
        <v>9760</v>
      </c>
      <c r="O16">
        <v>16160</v>
      </c>
      <c r="Q16">
        <f t="shared" si="4"/>
        <v>2000</v>
      </c>
      <c r="R16">
        <f t="shared" si="5"/>
        <v>2000</v>
      </c>
      <c r="S16">
        <f t="shared" si="6"/>
        <v>2000</v>
      </c>
      <c r="T16">
        <f t="shared" si="7"/>
        <v>2000</v>
      </c>
      <c r="U16">
        <f t="shared" si="8"/>
        <v>2000</v>
      </c>
      <c r="V16">
        <f t="shared" si="9"/>
        <v>2000</v>
      </c>
      <c r="W16">
        <f t="shared" si="10"/>
        <v>2000</v>
      </c>
      <c r="X16">
        <f t="shared" si="11"/>
        <v>2000</v>
      </c>
      <c r="Y16">
        <f t="shared" si="12"/>
        <v>2000</v>
      </c>
      <c r="Z16">
        <f t="shared" si="13"/>
        <v>2000</v>
      </c>
      <c r="AA16">
        <f t="shared" si="14"/>
        <v>2000</v>
      </c>
      <c r="AB16">
        <f t="shared" si="15"/>
        <v>2000</v>
      </c>
      <c r="AD16">
        <v>45.6</v>
      </c>
      <c r="AE16">
        <v>42.1</v>
      </c>
      <c r="AF16">
        <v>26.1</v>
      </c>
      <c r="AG16">
        <v>24.6</v>
      </c>
      <c r="AH16">
        <v>24.8</v>
      </c>
      <c r="AI16">
        <v>24.5</v>
      </c>
      <c r="AJ16">
        <v>27</v>
      </c>
      <c r="AK16">
        <v>36.6</v>
      </c>
      <c r="AL16">
        <v>33</v>
      </c>
      <c r="AM16">
        <v>17.100000000000001</v>
      </c>
      <c r="AN16">
        <v>42.6</v>
      </c>
      <c r="AO16">
        <v>47.2</v>
      </c>
      <c r="AQ16">
        <f t="shared" si="16"/>
        <v>4560</v>
      </c>
      <c r="AR16">
        <f t="shared" si="17"/>
        <v>4210</v>
      </c>
      <c r="AS16">
        <f t="shared" si="18"/>
        <v>2610</v>
      </c>
      <c r="AT16">
        <f t="shared" si="19"/>
        <v>2460</v>
      </c>
      <c r="AU16">
        <f t="shared" si="20"/>
        <v>2480</v>
      </c>
      <c r="AV16">
        <f t="shared" si="21"/>
        <v>2450</v>
      </c>
      <c r="AW16">
        <f t="shared" si="22"/>
        <v>2700</v>
      </c>
      <c r="AX16">
        <f t="shared" si="23"/>
        <v>3660</v>
      </c>
      <c r="AY16">
        <f t="shared" si="24"/>
        <v>2680</v>
      </c>
      <c r="AZ16">
        <f t="shared" si="25"/>
        <v>1710.0000000000002</v>
      </c>
      <c r="BA16">
        <f t="shared" si="26"/>
        <v>4260</v>
      </c>
      <c r="BB16">
        <f t="shared" si="27"/>
        <v>4720</v>
      </c>
      <c r="BJ16" s="16">
        <f t="shared" si="28"/>
        <v>2136.5360000000001</v>
      </c>
      <c r="BK16" s="16">
        <f t="shared" si="29"/>
        <v>1640.152</v>
      </c>
      <c r="BL16" s="16">
        <f t="shared" si="30"/>
        <v>1405.2560000000001</v>
      </c>
      <c r="BM16" s="16">
        <f t="shared" si="31"/>
        <v>1259</v>
      </c>
      <c r="BN16" s="16">
        <f t="shared" si="32"/>
        <v>1387.528</v>
      </c>
      <c r="BO16" s="16">
        <f t="shared" si="33"/>
        <v>1334.3440000000001</v>
      </c>
      <c r="BP16" s="16">
        <f t="shared" si="34"/>
        <v>1294.4560000000001</v>
      </c>
      <c r="BQ16" s="16">
        <f t="shared" si="35"/>
        <v>1369.8000000000002</v>
      </c>
      <c r="BR16" s="16">
        <f t="shared" si="36"/>
        <v>381.464</v>
      </c>
      <c r="BS16" s="16">
        <f t="shared" si="37"/>
        <v>434.64799999999997</v>
      </c>
      <c r="BT16" s="16">
        <f t="shared" si="38"/>
        <v>1165.9280000000001</v>
      </c>
      <c r="BU16" s="16">
        <f t="shared" si="39"/>
        <v>1875.048</v>
      </c>
      <c r="BV16" s="4">
        <f t="shared" si="40"/>
        <v>15684.16</v>
      </c>
      <c r="BX16" s="16">
        <f t="shared" si="41"/>
        <v>18806.080000000002</v>
      </c>
      <c r="BZ16" s="16">
        <f t="shared" si="42"/>
        <v>2285.3919999999998</v>
      </c>
      <c r="CA16" s="16">
        <f t="shared" si="43"/>
        <v>1851.84</v>
      </c>
      <c r="CB16" s="16">
        <f t="shared" si="44"/>
        <v>1419.4720000000002</v>
      </c>
      <c r="CC16" s="16">
        <f t="shared" si="45"/>
        <v>1284.3040000000001</v>
      </c>
      <c r="CD16" s="16">
        <f t="shared" si="46"/>
        <v>1385.376</v>
      </c>
      <c r="CE16" s="16">
        <f t="shared" si="47"/>
        <v>1340.1120000000001</v>
      </c>
      <c r="CF16" s="16">
        <f t="shared" si="48"/>
        <v>1349.328</v>
      </c>
      <c r="CG16" s="16">
        <f t="shared" si="49"/>
        <v>1558.7840000000001</v>
      </c>
      <c r="CH16" s="16">
        <f t="shared" si="50"/>
        <v>696.9559999999999</v>
      </c>
      <c r="CI16" s="16">
        <f t="shared" si="51"/>
        <v>537.56799999999998</v>
      </c>
      <c r="CJ16" s="16">
        <f t="shared" si="52"/>
        <v>1498.528</v>
      </c>
      <c r="CK16" s="16">
        <f t="shared" si="53"/>
        <v>2111.5520000000001</v>
      </c>
      <c r="CL16" s="4">
        <f t="shared" si="54"/>
        <v>17319.212</v>
      </c>
      <c r="CN16" s="16">
        <f t="shared" si="55"/>
        <v>132400</v>
      </c>
      <c r="CO16" s="6">
        <f t="shared" si="56"/>
        <v>10.424861771366789</v>
      </c>
      <c r="CP16" s="6">
        <f t="shared" si="57"/>
        <v>19.904923183645163</v>
      </c>
    </row>
    <row r="17" spans="2:94" x14ac:dyDescent="0.25">
      <c r="B17" s="3" t="s">
        <v>66</v>
      </c>
      <c r="C17" s="3">
        <v>28808</v>
      </c>
      <c r="D17">
        <v>7123</v>
      </c>
      <c r="E17">
        <v>7303</v>
      </c>
      <c r="F17">
        <v>6553</v>
      </c>
      <c r="G17">
        <v>6518</v>
      </c>
      <c r="H17">
        <v>8460</v>
      </c>
      <c r="I17">
        <v>8407</v>
      </c>
      <c r="J17">
        <v>7243</v>
      </c>
      <c r="K17">
        <v>8096</v>
      </c>
      <c r="L17">
        <v>2479</v>
      </c>
      <c r="M17">
        <v>2272</v>
      </c>
      <c r="N17">
        <v>2925</v>
      </c>
      <c r="O17">
        <v>985</v>
      </c>
      <c r="Q17">
        <f t="shared" si="4"/>
        <v>2000</v>
      </c>
      <c r="R17">
        <f t="shared" si="5"/>
        <v>2000</v>
      </c>
      <c r="S17">
        <f t="shared" si="6"/>
        <v>2000</v>
      </c>
      <c r="T17">
        <f t="shared" si="7"/>
        <v>2000</v>
      </c>
      <c r="U17">
        <f t="shared" si="8"/>
        <v>2000</v>
      </c>
      <c r="V17">
        <f t="shared" si="9"/>
        <v>2000</v>
      </c>
      <c r="W17">
        <f t="shared" si="10"/>
        <v>2000</v>
      </c>
      <c r="X17">
        <f t="shared" si="11"/>
        <v>2000</v>
      </c>
      <c r="Y17">
        <f t="shared" si="12"/>
        <v>2000</v>
      </c>
      <c r="Z17">
        <f t="shared" si="13"/>
        <v>2000</v>
      </c>
      <c r="AA17">
        <f t="shared" si="14"/>
        <v>2000</v>
      </c>
      <c r="AB17">
        <f t="shared" si="15"/>
        <v>985</v>
      </c>
      <c r="AD17">
        <v>44.6</v>
      </c>
      <c r="AE17">
        <v>45.3</v>
      </c>
      <c r="AF17">
        <v>36.9</v>
      </c>
      <c r="AG17">
        <v>40.299999999999997</v>
      </c>
      <c r="AH17">
        <v>39.4</v>
      </c>
      <c r="AI17">
        <v>42.9</v>
      </c>
      <c r="AJ17">
        <v>51.3</v>
      </c>
      <c r="AK17">
        <v>55.1</v>
      </c>
      <c r="AL17">
        <v>17.100000000000001</v>
      </c>
      <c r="AM17">
        <v>8.1</v>
      </c>
      <c r="AN17">
        <v>19.399999999999999</v>
      </c>
      <c r="AO17">
        <v>9.1</v>
      </c>
      <c r="AQ17">
        <f t="shared" si="16"/>
        <v>4460</v>
      </c>
      <c r="AR17">
        <f t="shared" si="17"/>
        <v>4530</v>
      </c>
      <c r="AS17">
        <f t="shared" si="18"/>
        <v>3690</v>
      </c>
      <c r="AT17">
        <f t="shared" si="19"/>
        <v>4029.9999999999995</v>
      </c>
      <c r="AU17">
        <f t="shared" si="20"/>
        <v>3940</v>
      </c>
      <c r="AV17">
        <f t="shared" si="21"/>
        <v>4290</v>
      </c>
      <c r="AW17">
        <f t="shared" si="22"/>
        <v>5130</v>
      </c>
      <c r="AX17">
        <f t="shared" si="23"/>
        <v>5510</v>
      </c>
      <c r="AY17">
        <f t="shared" si="24"/>
        <v>1710.0000000000002</v>
      </c>
      <c r="AZ17">
        <f t="shared" si="25"/>
        <v>810</v>
      </c>
      <c r="BA17">
        <f t="shared" si="26"/>
        <v>1939.9999999999998</v>
      </c>
      <c r="BB17">
        <f t="shared" si="27"/>
        <v>910</v>
      </c>
      <c r="BJ17" s="16">
        <f t="shared" si="28"/>
        <v>873.74839999999983</v>
      </c>
      <c r="BK17" s="16">
        <f t="shared" si="29"/>
        <v>893.69240000000002</v>
      </c>
      <c r="BL17" s="16">
        <f t="shared" si="30"/>
        <v>810.59239999999988</v>
      </c>
      <c r="BM17" s="16">
        <f t="shared" si="31"/>
        <v>806.71439999999996</v>
      </c>
      <c r="BN17" s="16">
        <f t="shared" si="32"/>
        <v>1021.888</v>
      </c>
      <c r="BO17" s="16">
        <f t="shared" si="33"/>
        <v>1016.0155999999998</v>
      </c>
      <c r="BP17" s="16">
        <f t="shared" si="34"/>
        <v>887.04439999999988</v>
      </c>
      <c r="BQ17" s="16">
        <f t="shared" si="35"/>
        <v>981.55679999999995</v>
      </c>
      <c r="BR17" s="16">
        <f t="shared" si="36"/>
        <v>359.19319999999999</v>
      </c>
      <c r="BS17" s="16">
        <f t="shared" si="37"/>
        <v>336.25760000000002</v>
      </c>
      <c r="BT17" s="16">
        <f t="shared" si="38"/>
        <v>408.61</v>
      </c>
      <c r="BU17" s="16">
        <f t="shared" si="39"/>
        <v>164.42599999999999</v>
      </c>
      <c r="BV17" s="4">
        <f t="shared" si="40"/>
        <v>8559.7391999999982</v>
      </c>
      <c r="BX17" s="16">
        <f t="shared" si="41"/>
        <v>9866.6544000000013</v>
      </c>
      <c r="BZ17" s="16">
        <f t="shared" si="42"/>
        <v>1307.6451999999999</v>
      </c>
      <c r="CA17" s="16">
        <f t="shared" si="43"/>
        <v>1333.9251999999999</v>
      </c>
      <c r="CB17" s="16">
        <f t="shared" si="44"/>
        <v>1137.5691999999999</v>
      </c>
      <c r="CC17" s="16">
        <f t="shared" si="45"/>
        <v>1188.4712</v>
      </c>
      <c r="CD17" s="16">
        <f t="shared" si="46"/>
        <v>1338.12</v>
      </c>
      <c r="CE17" s="16">
        <f t="shared" si="47"/>
        <v>1389.0868</v>
      </c>
      <c r="CF17" s="16">
        <f t="shared" si="48"/>
        <v>1423.9011999999998</v>
      </c>
      <c r="CG17" s="16">
        <f t="shared" si="49"/>
        <v>1556.0863999999999</v>
      </c>
      <c r="CH17" s="16">
        <f t="shared" si="50"/>
        <v>480.09160000000003</v>
      </c>
      <c r="CI17" s="16">
        <f t="shared" si="51"/>
        <v>320.06079999999997</v>
      </c>
      <c r="CJ17" s="16">
        <f t="shared" si="52"/>
        <v>554.16599999999994</v>
      </c>
      <c r="CK17" s="16">
        <f t="shared" si="53"/>
        <v>227.27799999999999</v>
      </c>
      <c r="CL17" s="4">
        <f t="shared" si="54"/>
        <v>12256.401599999997</v>
      </c>
      <c r="CN17" s="16">
        <f t="shared" si="55"/>
        <v>68364</v>
      </c>
      <c r="CO17" s="6">
        <f t="shared" si="56"/>
        <v>43.186624190606167</v>
      </c>
      <c r="CP17" s="6">
        <f t="shared" si="57"/>
        <v>15.268166114219973</v>
      </c>
    </row>
    <row r="18" spans="2:94" x14ac:dyDescent="0.25">
      <c r="B18" s="3" t="s">
        <v>66</v>
      </c>
      <c r="C18" s="3">
        <v>28859</v>
      </c>
      <c r="D18">
        <v>7020</v>
      </c>
      <c r="E18">
        <v>11220</v>
      </c>
      <c r="F18">
        <v>11160</v>
      </c>
      <c r="G18">
        <v>10560</v>
      </c>
      <c r="H18">
        <v>13440</v>
      </c>
      <c r="I18">
        <v>13320</v>
      </c>
      <c r="J18">
        <v>11280</v>
      </c>
      <c r="K18">
        <v>4440</v>
      </c>
      <c r="L18">
        <v>1680</v>
      </c>
      <c r="M18">
        <v>1380</v>
      </c>
      <c r="N18">
        <v>1260</v>
      </c>
      <c r="O18">
        <v>2040</v>
      </c>
      <c r="Q18">
        <f t="shared" si="4"/>
        <v>2000</v>
      </c>
      <c r="R18">
        <f t="shared" si="5"/>
        <v>2000</v>
      </c>
      <c r="S18">
        <f t="shared" si="6"/>
        <v>2000</v>
      </c>
      <c r="T18">
        <f t="shared" si="7"/>
        <v>2000</v>
      </c>
      <c r="U18">
        <f t="shared" si="8"/>
        <v>2000</v>
      </c>
      <c r="V18">
        <f t="shared" si="9"/>
        <v>2000</v>
      </c>
      <c r="W18">
        <f t="shared" si="10"/>
        <v>2000</v>
      </c>
      <c r="X18">
        <f t="shared" si="11"/>
        <v>2000</v>
      </c>
      <c r="Y18">
        <f t="shared" si="12"/>
        <v>1680</v>
      </c>
      <c r="Z18">
        <f t="shared" si="13"/>
        <v>1380</v>
      </c>
      <c r="AA18">
        <f t="shared" si="14"/>
        <v>1260</v>
      </c>
      <c r="AB18">
        <f t="shared" si="15"/>
        <v>2000</v>
      </c>
      <c r="AD18">
        <v>46</v>
      </c>
      <c r="AE18">
        <v>52.7</v>
      </c>
      <c r="AF18">
        <v>58.5</v>
      </c>
      <c r="AG18">
        <v>60.8</v>
      </c>
      <c r="AH18">
        <v>60.4</v>
      </c>
      <c r="AI18">
        <v>66.3</v>
      </c>
      <c r="AJ18">
        <v>61.7</v>
      </c>
      <c r="AK18">
        <v>39.700000000000003</v>
      </c>
      <c r="AL18">
        <v>15</v>
      </c>
      <c r="AM18">
        <v>12.4</v>
      </c>
      <c r="AN18">
        <v>10.6</v>
      </c>
      <c r="AO18">
        <v>19.600000000000001</v>
      </c>
      <c r="AQ18">
        <f t="shared" si="16"/>
        <v>4600</v>
      </c>
      <c r="AR18">
        <f t="shared" si="17"/>
        <v>5270</v>
      </c>
      <c r="AS18">
        <f t="shared" si="18"/>
        <v>5850</v>
      </c>
      <c r="AT18">
        <f t="shared" si="19"/>
        <v>6080</v>
      </c>
      <c r="AU18">
        <f t="shared" si="20"/>
        <v>6040</v>
      </c>
      <c r="AV18">
        <f t="shared" si="21"/>
        <v>6630</v>
      </c>
      <c r="AW18">
        <f t="shared" si="22"/>
        <v>6170</v>
      </c>
      <c r="AX18">
        <f t="shared" si="23"/>
        <v>3970.0000000000005</v>
      </c>
      <c r="AY18">
        <f t="shared" si="24"/>
        <v>1500</v>
      </c>
      <c r="AZ18">
        <f t="shared" si="25"/>
        <v>1240</v>
      </c>
      <c r="BA18">
        <f t="shared" si="26"/>
        <v>1060</v>
      </c>
      <c r="BB18">
        <f t="shared" si="27"/>
        <v>1960.0000000000002</v>
      </c>
      <c r="BJ18" s="16">
        <f t="shared" si="28"/>
        <v>862.3359999999999</v>
      </c>
      <c r="BK18" s="16">
        <f t="shared" si="29"/>
        <v>1327.6959999999999</v>
      </c>
      <c r="BL18" s="16">
        <f t="shared" si="30"/>
        <v>1321.048</v>
      </c>
      <c r="BM18" s="16">
        <f t="shared" si="31"/>
        <v>1254.568</v>
      </c>
      <c r="BN18" s="16">
        <f t="shared" si="32"/>
        <v>1573.672</v>
      </c>
      <c r="BO18" s="16">
        <f t="shared" si="33"/>
        <v>1560.376</v>
      </c>
      <c r="BP18" s="16">
        <f t="shared" si="34"/>
        <v>1334.3440000000001</v>
      </c>
      <c r="BQ18" s="16">
        <f t="shared" si="35"/>
        <v>576.47199999999987</v>
      </c>
      <c r="BR18" s="16">
        <f t="shared" si="36"/>
        <v>261.44799999999998</v>
      </c>
      <c r="BS18" s="16">
        <f t="shared" si="37"/>
        <v>219.56799999999998</v>
      </c>
      <c r="BT18" s="16">
        <f t="shared" si="38"/>
        <v>202.81600000000003</v>
      </c>
      <c r="BU18" s="16">
        <f t="shared" si="39"/>
        <v>310.55200000000002</v>
      </c>
      <c r="BV18" s="4">
        <f t="shared" si="40"/>
        <v>10804.896000000001</v>
      </c>
      <c r="BX18" s="16">
        <f t="shared" si="41"/>
        <v>12719.52</v>
      </c>
      <c r="BZ18" s="16">
        <f t="shared" si="42"/>
        <v>1321.1279999999999</v>
      </c>
      <c r="CA18" s="16">
        <f t="shared" si="43"/>
        <v>1781.7360000000001</v>
      </c>
      <c r="CB18" s="16">
        <f t="shared" si="44"/>
        <v>1868.5440000000001</v>
      </c>
      <c r="CC18" s="16">
        <f t="shared" si="45"/>
        <v>1854.336</v>
      </c>
      <c r="CD18" s="16">
        <f t="shared" si="46"/>
        <v>2091.0719999999997</v>
      </c>
      <c r="CE18" s="16">
        <f t="shared" si="47"/>
        <v>2174.3999999999996</v>
      </c>
      <c r="CF18" s="16">
        <f t="shared" si="48"/>
        <v>1929.3600000000001</v>
      </c>
      <c r="CG18" s="16">
        <f t="shared" si="49"/>
        <v>1003.5840000000001</v>
      </c>
      <c r="CH18" s="16">
        <f t="shared" si="50"/>
        <v>379.39199999999994</v>
      </c>
      <c r="CI18" s="16">
        <f t="shared" si="51"/>
        <v>312.88799999999998</v>
      </c>
      <c r="CJ18" s="16">
        <f t="shared" si="52"/>
        <v>274.24799999999999</v>
      </c>
      <c r="CK18" s="16">
        <f t="shared" si="53"/>
        <v>482.64</v>
      </c>
      <c r="CL18" s="4">
        <f t="shared" si="54"/>
        <v>15473.328000000001</v>
      </c>
      <c r="CN18" s="16">
        <f t="shared" si="55"/>
        <v>88800</v>
      </c>
      <c r="CO18" s="6">
        <f t="shared" si="56"/>
        <v>43.206635214258426</v>
      </c>
      <c r="CP18" s="6">
        <f t="shared" si="57"/>
        <v>17.719966948316767</v>
      </c>
    </row>
    <row r="19" spans="2:94" x14ac:dyDescent="0.25">
      <c r="B19" s="3" t="s">
        <v>66</v>
      </c>
      <c r="C19" s="3">
        <v>29566</v>
      </c>
      <c r="D19">
        <v>12360</v>
      </c>
      <c r="E19">
        <v>9600</v>
      </c>
      <c r="F19">
        <v>8160</v>
      </c>
      <c r="G19">
        <v>9360</v>
      </c>
      <c r="H19">
        <v>10980</v>
      </c>
      <c r="I19">
        <v>9660</v>
      </c>
      <c r="J19">
        <v>8220</v>
      </c>
      <c r="K19">
        <v>4980</v>
      </c>
      <c r="L19">
        <v>1320</v>
      </c>
      <c r="M19">
        <v>1080</v>
      </c>
      <c r="N19">
        <v>1920</v>
      </c>
      <c r="O19">
        <v>5520</v>
      </c>
      <c r="Q19">
        <f t="shared" si="4"/>
        <v>2000</v>
      </c>
      <c r="R19">
        <f t="shared" si="5"/>
        <v>2000</v>
      </c>
      <c r="S19">
        <f t="shared" si="6"/>
        <v>2000</v>
      </c>
      <c r="T19">
        <f t="shared" si="7"/>
        <v>2000</v>
      </c>
      <c r="U19">
        <f t="shared" si="8"/>
        <v>2000</v>
      </c>
      <c r="V19">
        <f t="shared" si="9"/>
        <v>2000</v>
      </c>
      <c r="W19">
        <f t="shared" si="10"/>
        <v>2000</v>
      </c>
      <c r="X19">
        <f t="shared" si="11"/>
        <v>2000</v>
      </c>
      <c r="Y19">
        <f t="shared" si="12"/>
        <v>1320</v>
      </c>
      <c r="Z19">
        <f t="shared" si="13"/>
        <v>1080</v>
      </c>
      <c r="AA19">
        <f t="shared" si="14"/>
        <v>1920</v>
      </c>
      <c r="AB19">
        <f t="shared" si="15"/>
        <v>2000</v>
      </c>
      <c r="AD19">
        <v>56.4</v>
      </c>
      <c r="AE19">
        <v>57.8</v>
      </c>
      <c r="AF19">
        <v>51.5</v>
      </c>
      <c r="AG19">
        <v>49.4</v>
      </c>
      <c r="AH19">
        <v>54.2</v>
      </c>
      <c r="AI19">
        <v>52</v>
      </c>
      <c r="AJ19">
        <v>49</v>
      </c>
      <c r="AK19">
        <v>24</v>
      </c>
      <c r="AL19">
        <v>21.8</v>
      </c>
      <c r="AM19">
        <v>10.1</v>
      </c>
      <c r="AN19">
        <v>11.3</v>
      </c>
      <c r="AO19">
        <v>56.6</v>
      </c>
      <c r="AQ19">
        <f t="shared" si="16"/>
        <v>5640</v>
      </c>
      <c r="AR19">
        <f t="shared" si="17"/>
        <v>5780</v>
      </c>
      <c r="AS19">
        <f t="shared" si="18"/>
        <v>5150</v>
      </c>
      <c r="AT19">
        <f t="shared" si="19"/>
        <v>4940</v>
      </c>
      <c r="AU19">
        <f t="shared" si="20"/>
        <v>5420</v>
      </c>
      <c r="AV19">
        <f t="shared" si="21"/>
        <v>5200</v>
      </c>
      <c r="AW19">
        <f t="shared" si="22"/>
        <v>4900</v>
      </c>
      <c r="AX19">
        <f t="shared" si="23"/>
        <v>2400</v>
      </c>
      <c r="AY19">
        <f t="shared" si="24"/>
        <v>1320</v>
      </c>
      <c r="AZ19">
        <f t="shared" si="25"/>
        <v>1010</v>
      </c>
      <c r="BA19">
        <f t="shared" si="26"/>
        <v>1130</v>
      </c>
      <c r="BB19">
        <f t="shared" si="27"/>
        <v>5520</v>
      </c>
      <c r="BJ19" s="16">
        <f t="shared" si="28"/>
        <v>1454.008</v>
      </c>
      <c r="BK19" s="16">
        <f t="shared" si="29"/>
        <v>1148.2</v>
      </c>
      <c r="BL19" s="16">
        <f t="shared" si="30"/>
        <v>988.64800000000002</v>
      </c>
      <c r="BM19" s="16">
        <f t="shared" si="31"/>
        <v>1121.6079999999999</v>
      </c>
      <c r="BN19" s="16">
        <f t="shared" si="32"/>
        <v>1301.104</v>
      </c>
      <c r="BO19" s="16">
        <f t="shared" si="33"/>
        <v>1154.848</v>
      </c>
      <c r="BP19" s="16">
        <f t="shared" si="34"/>
        <v>995.29599999999994</v>
      </c>
      <c r="BQ19" s="16">
        <f t="shared" si="35"/>
        <v>636.30399999999997</v>
      </c>
      <c r="BR19" s="16">
        <f t="shared" si="36"/>
        <v>211.19200000000001</v>
      </c>
      <c r="BS19" s="16">
        <f t="shared" si="37"/>
        <v>177.68799999999999</v>
      </c>
      <c r="BT19" s="16">
        <f t="shared" si="38"/>
        <v>294.952</v>
      </c>
      <c r="BU19" s="16">
        <f t="shared" si="39"/>
        <v>696.13599999999985</v>
      </c>
      <c r="BV19" s="4">
        <f t="shared" si="40"/>
        <v>10179.983999999999</v>
      </c>
      <c r="BX19" s="16">
        <f t="shared" si="41"/>
        <v>11932.176000000001</v>
      </c>
      <c r="BZ19" s="16">
        <f t="shared" si="42"/>
        <v>1936.5599999999997</v>
      </c>
      <c r="CA19" s="16">
        <f t="shared" si="43"/>
        <v>1725.7919999999999</v>
      </c>
      <c r="CB19" s="16">
        <f t="shared" si="44"/>
        <v>1504.4639999999999</v>
      </c>
      <c r="CC19" s="16">
        <f t="shared" si="45"/>
        <v>1572.48</v>
      </c>
      <c r="CD19" s="16">
        <f t="shared" si="46"/>
        <v>1785.2399999999998</v>
      </c>
      <c r="CE19" s="16">
        <f t="shared" si="47"/>
        <v>1638.9840000000002</v>
      </c>
      <c r="CF19" s="16">
        <f t="shared" si="48"/>
        <v>1469.9279999999999</v>
      </c>
      <c r="CG19" s="16">
        <f t="shared" si="49"/>
        <v>800.47199999999998</v>
      </c>
      <c r="CH19" s="16">
        <f t="shared" si="50"/>
        <v>384.65199999999999</v>
      </c>
      <c r="CI19" s="16">
        <f t="shared" si="51"/>
        <v>251.13599999999997</v>
      </c>
      <c r="CJ19" s="16">
        <f t="shared" si="52"/>
        <v>341.03999999999996</v>
      </c>
      <c r="CK19" s="16">
        <f t="shared" si="53"/>
        <v>1350.6999999999998</v>
      </c>
      <c r="CL19" s="4">
        <f t="shared" si="54"/>
        <v>14761.448</v>
      </c>
      <c r="CN19" s="16">
        <f t="shared" si="55"/>
        <v>83160</v>
      </c>
      <c r="CO19" s="6">
        <f t="shared" si="56"/>
        <v>45.004628690968509</v>
      </c>
      <c r="CP19" s="6">
        <f t="shared" si="57"/>
        <v>17.212129213562655</v>
      </c>
    </row>
    <row r="20" spans="2:94" x14ac:dyDescent="0.25">
      <c r="B20" s="3" t="s">
        <v>66</v>
      </c>
      <c r="C20" s="3">
        <v>29682</v>
      </c>
      <c r="D20">
        <v>80</v>
      </c>
      <c r="E20">
        <v>2880</v>
      </c>
      <c r="F20">
        <v>6400</v>
      </c>
      <c r="G20">
        <v>15280</v>
      </c>
      <c r="H20">
        <v>17840</v>
      </c>
      <c r="I20">
        <v>15920</v>
      </c>
      <c r="J20">
        <v>16880</v>
      </c>
      <c r="K20">
        <v>21440</v>
      </c>
      <c r="L20">
        <v>880</v>
      </c>
      <c r="M20">
        <v>240</v>
      </c>
      <c r="N20">
        <v>4160</v>
      </c>
      <c r="O20">
        <v>8400</v>
      </c>
      <c r="Q20">
        <f t="shared" si="4"/>
        <v>80</v>
      </c>
      <c r="R20">
        <f t="shared" si="5"/>
        <v>2000</v>
      </c>
      <c r="S20">
        <f t="shared" si="6"/>
        <v>2000</v>
      </c>
      <c r="T20">
        <f t="shared" si="7"/>
        <v>2000</v>
      </c>
      <c r="U20">
        <f t="shared" si="8"/>
        <v>2000</v>
      </c>
      <c r="V20">
        <f t="shared" si="9"/>
        <v>2000</v>
      </c>
      <c r="W20">
        <f t="shared" si="10"/>
        <v>2000</v>
      </c>
      <c r="X20">
        <f t="shared" si="11"/>
        <v>2000</v>
      </c>
      <c r="Y20">
        <f t="shared" si="12"/>
        <v>880</v>
      </c>
      <c r="Z20">
        <f t="shared" si="13"/>
        <v>240</v>
      </c>
      <c r="AA20">
        <f t="shared" si="14"/>
        <v>2000</v>
      </c>
      <c r="AB20">
        <f t="shared" si="15"/>
        <v>2000</v>
      </c>
      <c r="AD20">
        <v>2.6</v>
      </c>
      <c r="AE20">
        <v>13.7</v>
      </c>
      <c r="AF20">
        <v>20.8</v>
      </c>
      <c r="AG20">
        <v>31</v>
      </c>
      <c r="AH20">
        <v>32</v>
      </c>
      <c r="AI20">
        <v>27.4</v>
      </c>
      <c r="AJ20">
        <v>33</v>
      </c>
      <c r="AK20">
        <v>37.799999999999997</v>
      </c>
      <c r="AL20">
        <v>18.2</v>
      </c>
      <c r="AM20">
        <v>2.9</v>
      </c>
      <c r="AN20">
        <v>32</v>
      </c>
      <c r="AO20">
        <v>31.6</v>
      </c>
      <c r="AQ20">
        <f t="shared" si="16"/>
        <v>80</v>
      </c>
      <c r="AR20">
        <f t="shared" si="17"/>
        <v>1370</v>
      </c>
      <c r="AS20">
        <f t="shared" si="18"/>
        <v>2080</v>
      </c>
      <c r="AT20">
        <f t="shared" si="19"/>
        <v>3100</v>
      </c>
      <c r="AU20">
        <f t="shared" si="20"/>
        <v>3200</v>
      </c>
      <c r="AV20">
        <f t="shared" si="21"/>
        <v>2740</v>
      </c>
      <c r="AW20">
        <f t="shared" si="22"/>
        <v>3300</v>
      </c>
      <c r="AX20">
        <f t="shared" si="23"/>
        <v>3779.9999999999995</v>
      </c>
      <c r="AY20">
        <f t="shared" si="24"/>
        <v>880</v>
      </c>
      <c r="AZ20">
        <f t="shared" si="25"/>
        <v>240</v>
      </c>
      <c r="BA20">
        <f t="shared" si="26"/>
        <v>3200</v>
      </c>
      <c r="BB20">
        <f t="shared" si="27"/>
        <v>3160</v>
      </c>
      <c r="BJ20" s="16">
        <f t="shared" si="28"/>
        <v>38.088000000000001</v>
      </c>
      <c r="BK20" s="16">
        <f t="shared" si="29"/>
        <v>403.62399999999997</v>
      </c>
      <c r="BL20" s="16">
        <f t="shared" si="30"/>
        <v>793.64</v>
      </c>
      <c r="BM20" s="16">
        <f t="shared" si="31"/>
        <v>1777.5440000000001</v>
      </c>
      <c r="BN20" s="16">
        <f t="shared" si="32"/>
        <v>2061.192</v>
      </c>
      <c r="BO20" s="16">
        <f t="shared" si="33"/>
        <v>1848.4560000000001</v>
      </c>
      <c r="BP20" s="16">
        <f t="shared" si="34"/>
        <v>1954.8240000000001</v>
      </c>
      <c r="BQ20" s="16">
        <f t="shared" si="35"/>
        <v>2460.0719999999997</v>
      </c>
      <c r="BR20" s="16">
        <f t="shared" si="36"/>
        <v>149.768</v>
      </c>
      <c r="BS20" s="16">
        <f t="shared" si="37"/>
        <v>60.423999999999999</v>
      </c>
      <c r="BT20" s="16">
        <f t="shared" si="38"/>
        <v>545.44799999999998</v>
      </c>
      <c r="BU20" s="16">
        <f t="shared" si="39"/>
        <v>1015.2399999999999</v>
      </c>
      <c r="BV20" s="4">
        <f t="shared" si="40"/>
        <v>13108.320000000002</v>
      </c>
      <c r="BX20" s="16">
        <f t="shared" si="41"/>
        <v>15734.880000000001</v>
      </c>
      <c r="BZ20" s="16">
        <f t="shared" si="42"/>
        <v>32.852000000000004</v>
      </c>
      <c r="CA20" s="16">
        <f t="shared" si="43"/>
        <v>460.08</v>
      </c>
      <c r="CB20" s="16">
        <f t="shared" si="44"/>
        <v>869.63199999999995</v>
      </c>
      <c r="CC20" s="16">
        <f t="shared" si="45"/>
        <v>1780.6719999999998</v>
      </c>
      <c r="CD20" s="16">
        <f t="shared" si="46"/>
        <v>2012.576</v>
      </c>
      <c r="CE20" s="16">
        <f t="shared" si="47"/>
        <v>1777.664</v>
      </c>
      <c r="CF20" s="16">
        <f t="shared" si="48"/>
        <v>1947.3920000000001</v>
      </c>
      <c r="CG20" s="16">
        <f t="shared" si="49"/>
        <v>2408.288</v>
      </c>
      <c r="CH20" s="16">
        <f t="shared" si="50"/>
        <v>283.78800000000001</v>
      </c>
      <c r="CI20" s="16">
        <f t="shared" si="51"/>
        <v>62.001999999999995</v>
      </c>
      <c r="CJ20" s="16">
        <f t="shared" si="52"/>
        <v>857.98400000000004</v>
      </c>
      <c r="CK20" s="16">
        <f t="shared" si="53"/>
        <v>1209.5040000000001</v>
      </c>
      <c r="CL20" s="4">
        <f t="shared" si="54"/>
        <v>13702.434000000003</v>
      </c>
      <c r="CN20" s="16">
        <f t="shared" si="55"/>
        <v>110400</v>
      </c>
      <c r="CO20" s="6">
        <f t="shared" si="56"/>
        <v>4.5323428173862146</v>
      </c>
      <c r="CP20" s="6">
        <f t="shared" si="57"/>
        <v>20.037350324068992</v>
      </c>
    </row>
    <row r="21" spans="2:94" x14ac:dyDescent="0.25">
      <c r="B21" s="3" t="s">
        <v>66</v>
      </c>
      <c r="C21" s="3">
        <v>36159</v>
      </c>
      <c r="D21">
        <v>4000</v>
      </c>
      <c r="E21">
        <v>7280</v>
      </c>
      <c r="F21">
        <v>13040</v>
      </c>
      <c r="G21">
        <v>20800</v>
      </c>
      <c r="H21">
        <v>20880</v>
      </c>
      <c r="I21">
        <v>22240</v>
      </c>
      <c r="J21">
        <v>23360</v>
      </c>
      <c r="K21">
        <v>10400</v>
      </c>
      <c r="L21">
        <v>3040</v>
      </c>
      <c r="M21">
        <v>2160</v>
      </c>
      <c r="N21">
        <v>1520</v>
      </c>
      <c r="O21">
        <v>2240</v>
      </c>
      <c r="Q21">
        <f t="shared" si="4"/>
        <v>2000</v>
      </c>
      <c r="R21">
        <f t="shared" si="5"/>
        <v>2000</v>
      </c>
      <c r="S21">
        <f t="shared" si="6"/>
        <v>2000</v>
      </c>
      <c r="T21">
        <f t="shared" si="7"/>
        <v>2000</v>
      </c>
      <c r="U21">
        <f t="shared" si="8"/>
        <v>2000</v>
      </c>
      <c r="V21">
        <f t="shared" si="9"/>
        <v>2000</v>
      </c>
      <c r="W21">
        <f t="shared" si="10"/>
        <v>2000</v>
      </c>
      <c r="X21">
        <f t="shared" si="11"/>
        <v>2000</v>
      </c>
      <c r="Y21">
        <f t="shared" si="12"/>
        <v>2000</v>
      </c>
      <c r="Z21">
        <f t="shared" si="13"/>
        <v>2000</v>
      </c>
      <c r="AA21">
        <f t="shared" si="14"/>
        <v>1520</v>
      </c>
      <c r="AB21">
        <f t="shared" si="15"/>
        <v>2000</v>
      </c>
      <c r="AD21">
        <v>30.3</v>
      </c>
      <c r="AE21">
        <v>37.4</v>
      </c>
      <c r="AF21">
        <v>40.299999999999997</v>
      </c>
      <c r="AG21">
        <v>49.9</v>
      </c>
      <c r="AH21">
        <v>50.6</v>
      </c>
      <c r="AI21">
        <v>49.6</v>
      </c>
      <c r="AJ21">
        <v>50.2</v>
      </c>
      <c r="AK21">
        <v>39</v>
      </c>
      <c r="AL21">
        <v>23.6</v>
      </c>
      <c r="AM21">
        <v>17.3</v>
      </c>
      <c r="AN21">
        <v>12.5</v>
      </c>
      <c r="AO21">
        <v>14.4</v>
      </c>
      <c r="AQ21">
        <f t="shared" si="16"/>
        <v>3030</v>
      </c>
      <c r="AR21">
        <f t="shared" si="17"/>
        <v>3740</v>
      </c>
      <c r="AS21">
        <f t="shared" si="18"/>
        <v>4029.9999999999995</v>
      </c>
      <c r="AT21">
        <f t="shared" si="19"/>
        <v>4990</v>
      </c>
      <c r="AU21">
        <f t="shared" si="20"/>
        <v>5060</v>
      </c>
      <c r="AV21">
        <f t="shared" si="21"/>
        <v>4960</v>
      </c>
      <c r="AW21">
        <f t="shared" si="22"/>
        <v>5020</v>
      </c>
      <c r="AX21">
        <f t="shared" si="23"/>
        <v>3900</v>
      </c>
      <c r="AY21">
        <f t="shared" si="24"/>
        <v>2360</v>
      </c>
      <c r="AZ21">
        <f t="shared" si="25"/>
        <v>1730</v>
      </c>
      <c r="BA21">
        <f t="shared" si="26"/>
        <v>1250</v>
      </c>
      <c r="BB21">
        <f t="shared" si="27"/>
        <v>1440</v>
      </c>
      <c r="BJ21" s="16">
        <f t="shared" si="28"/>
        <v>527.71999999999991</v>
      </c>
      <c r="BK21" s="16">
        <f t="shared" si="29"/>
        <v>891.14399999999989</v>
      </c>
      <c r="BL21" s="16">
        <f t="shared" si="30"/>
        <v>1529.3520000000001</v>
      </c>
      <c r="BM21" s="16">
        <f t="shared" si="31"/>
        <v>2389.16</v>
      </c>
      <c r="BN21" s="16">
        <f t="shared" si="32"/>
        <v>2398.0239999999999</v>
      </c>
      <c r="BO21" s="16">
        <f t="shared" si="33"/>
        <v>2548.712</v>
      </c>
      <c r="BP21" s="16">
        <f t="shared" si="34"/>
        <v>2672.808</v>
      </c>
      <c r="BQ21" s="16">
        <f t="shared" si="35"/>
        <v>1236.8399999999999</v>
      </c>
      <c r="BR21" s="16">
        <f t="shared" si="36"/>
        <v>421.35200000000003</v>
      </c>
      <c r="BS21" s="16">
        <f t="shared" si="37"/>
        <v>323.84800000000001</v>
      </c>
      <c r="BT21" s="16">
        <f t="shared" si="38"/>
        <v>239.11200000000002</v>
      </c>
      <c r="BU21" s="16">
        <f t="shared" si="39"/>
        <v>332.71199999999999</v>
      </c>
      <c r="BV21" s="4">
        <f t="shared" si="40"/>
        <v>15510.783999999998</v>
      </c>
      <c r="BX21" s="16">
        <f t="shared" si="41"/>
        <v>18605.056</v>
      </c>
      <c r="BZ21" s="16">
        <f t="shared" si="42"/>
        <v>817.55200000000002</v>
      </c>
      <c r="CA21" s="16">
        <f t="shared" si="43"/>
        <v>1206.848</v>
      </c>
      <c r="CB21" s="16">
        <f t="shared" si="44"/>
        <v>1738.9279999999999</v>
      </c>
      <c r="CC21" s="16">
        <f t="shared" si="45"/>
        <v>2545.9359999999997</v>
      </c>
      <c r="CD21" s="16">
        <f t="shared" si="46"/>
        <v>2563.7760000000003</v>
      </c>
      <c r="CE21" s="16">
        <f t="shared" si="47"/>
        <v>2662.72</v>
      </c>
      <c r="CF21" s="16">
        <f t="shared" si="48"/>
        <v>2766.752</v>
      </c>
      <c r="CG21" s="16">
        <f t="shared" si="49"/>
        <v>1495.52</v>
      </c>
      <c r="CH21" s="16">
        <f t="shared" si="50"/>
        <v>630.4</v>
      </c>
      <c r="CI21" s="16">
        <f t="shared" si="51"/>
        <v>456.33600000000001</v>
      </c>
      <c r="CJ21" s="16">
        <f t="shared" si="52"/>
        <v>326.28800000000001</v>
      </c>
      <c r="CK21" s="16">
        <f t="shared" si="53"/>
        <v>417.15199999999993</v>
      </c>
      <c r="CL21" s="4">
        <f t="shared" si="54"/>
        <v>17628.207999999999</v>
      </c>
      <c r="CN21" s="16">
        <f t="shared" si="55"/>
        <v>130960</v>
      </c>
      <c r="CO21" s="6">
        <f t="shared" si="56"/>
        <v>13.651302216573979</v>
      </c>
      <c r="CP21" s="6">
        <f t="shared" si="57"/>
        <v>19.9491656901418</v>
      </c>
    </row>
    <row r="22" spans="2:94" x14ac:dyDescent="0.25">
      <c r="B22" s="3" t="s">
        <v>66</v>
      </c>
      <c r="C22" s="3">
        <v>36270</v>
      </c>
      <c r="D22">
        <v>30480</v>
      </c>
      <c r="E22">
        <v>20520</v>
      </c>
      <c r="F22">
        <v>12480</v>
      </c>
      <c r="G22">
        <v>12600</v>
      </c>
      <c r="H22">
        <v>14880</v>
      </c>
      <c r="I22">
        <v>16320</v>
      </c>
      <c r="J22">
        <v>17400</v>
      </c>
      <c r="K22">
        <v>14760</v>
      </c>
      <c r="L22">
        <v>14040</v>
      </c>
      <c r="M22">
        <v>12720</v>
      </c>
      <c r="N22">
        <v>21600</v>
      </c>
      <c r="O22">
        <v>22680</v>
      </c>
      <c r="Q22">
        <f t="shared" si="4"/>
        <v>2000</v>
      </c>
      <c r="R22">
        <f t="shared" si="5"/>
        <v>2000</v>
      </c>
      <c r="S22">
        <f t="shared" si="6"/>
        <v>2000</v>
      </c>
      <c r="T22">
        <f t="shared" si="7"/>
        <v>2000</v>
      </c>
      <c r="U22">
        <f t="shared" si="8"/>
        <v>2000</v>
      </c>
      <c r="V22">
        <f t="shared" si="9"/>
        <v>2000</v>
      </c>
      <c r="W22">
        <f t="shared" si="10"/>
        <v>2000</v>
      </c>
      <c r="X22">
        <f t="shared" si="11"/>
        <v>2000</v>
      </c>
      <c r="Y22">
        <f t="shared" si="12"/>
        <v>2000</v>
      </c>
      <c r="Z22">
        <f t="shared" si="13"/>
        <v>2000</v>
      </c>
      <c r="AA22">
        <f t="shared" si="14"/>
        <v>2000</v>
      </c>
      <c r="AB22">
        <f t="shared" si="15"/>
        <v>2000</v>
      </c>
      <c r="AD22">
        <v>92</v>
      </c>
      <c r="AE22">
        <v>99.2</v>
      </c>
      <c r="AF22">
        <v>62.9</v>
      </c>
      <c r="AG22">
        <v>76.8</v>
      </c>
      <c r="AH22">
        <v>68.599999999999994</v>
      </c>
      <c r="AI22">
        <v>77.599999999999994</v>
      </c>
      <c r="AJ22">
        <v>75.8</v>
      </c>
      <c r="AK22">
        <v>71.400000000000006</v>
      </c>
      <c r="AL22">
        <v>67.099999999999994</v>
      </c>
      <c r="AM22">
        <v>75.8</v>
      </c>
      <c r="AN22">
        <v>74.900000000000006</v>
      </c>
      <c r="AO22">
        <v>80.599999999999994</v>
      </c>
      <c r="AQ22">
        <f t="shared" si="16"/>
        <v>9200</v>
      </c>
      <c r="AR22">
        <f t="shared" si="17"/>
        <v>9920</v>
      </c>
      <c r="AS22">
        <f t="shared" si="18"/>
        <v>6290</v>
      </c>
      <c r="AT22">
        <f t="shared" si="19"/>
        <v>7680</v>
      </c>
      <c r="AU22">
        <f t="shared" si="20"/>
        <v>6859.9999999999991</v>
      </c>
      <c r="AV22">
        <f t="shared" si="21"/>
        <v>7759.9999999999991</v>
      </c>
      <c r="AW22">
        <f t="shared" si="22"/>
        <v>7580</v>
      </c>
      <c r="AX22">
        <f t="shared" si="23"/>
        <v>7140.0000000000009</v>
      </c>
      <c r="AY22">
        <f t="shared" si="24"/>
        <v>6709.9999999999991</v>
      </c>
      <c r="AZ22">
        <f t="shared" si="25"/>
        <v>7580</v>
      </c>
      <c r="BA22">
        <f t="shared" si="26"/>
        <v>7490.0000000000009</v>
      </c>
      <c r="BB22">
        <f t="shared" si="27"/>
        <v>8059.9999999999991</v>
      </c>
      <c r="BJ22" s="16">
        <f t="shared" si="28"/>
        <v>3461.7039999999997</v>
      </c>
      <c r="BK22" s="16">
        <f t="shared" si="29"/>
        <v>2358.136</v>
      </c>
      <c r="BL22" s="16">
        <f t="shared" si="30"/>
        <v>1467.3040000000001</v>
      </c>
      <c r="BM22" s="16">
        <f t="shared" si="31"/>
        <v>1480.6000000000001</v>
      </c>
      <c r="BN22" s="16">
        <f t="shared" si="32"/>
        <v>1733.2240000000002</v>
      </c>
      <c r="BO22" s="16">
        <f t="shared" si="33"/>
        <v>1892.7760000000001</v>
      </c>
      <c r="BP22" s="16">
        <f t="shared" si="34"/>
        <v>2012.44</v>
      </c>
      <c r="BQ22" s="16">
        <f t="shared" si="35"/>
        <v>1719.9280000000001</v>
      </c>
      <c r="BR22" s="16">
        <f t="shared" si="36"/>
        <v>1640.152</v>
      </c>
      <c r="BS22" s="16">
        <f t="shared" si="37"/>
        <v>1493.8960000000002</v>
      </c>
      <c r="BT22" s="16">
        <f t="shared" si="38"/>
        <v>2477.7999999999997</v>
      </c>
      <c r="BU22" s="16">
        <f t="shared" si="39"/>
        <v>2597.4639999999999</v>
      </c>
      <c r="BV22" s="4">
        <f t="shared" si="40"/>
        <v>24335.424000000003</v>
      </c>
      <c r="BX22" s="16">
        <f t="shared" si="41"/>
        <v>29706.048000000003</v>
      </c>
      <c r="BZ22" s="16">
        <f t="shared" si="42"/>
        <v>4029.7919999999999</v>
      </c>
      <c r="CA22" s="16">
        <f t="shared" si="43"/>
        <v>3303.2159999999999</v>
      </c>
      <c r="CB22" s="16">
        <f t="shared" si="44"/>
        <v>2049.6479999999997</v>
      </c>
      <c r="CC22" s="16">
        <f t="shared" si="45"/>
        <v>2279.9519999999998</v>
      </c>
      <c r="CD22" s="16">
        <f t="shared" si="46"/>
        <v>2342.4960000000001</v>
      </c>
      <c r="CE22" s="16">
        <f t="shared" si="47"/>
        <v>2606.5919999999996</v>
      </c>
      <c r="CF22" s="16">
        <f t="shared" si="48"/>
        <v>2669.232</v>
      </c>
      <c r="CG22" s="16">
        <f t="shared" si="49"/>
        <v>2376.7200000000003</v>
      </c>
      <c r="CH22" s="16">
        <f t="shared" si="50"/>
        <v>2247.8399999999997</v>
      </c>
      <c r="CI22" s="16">
        <f t="shared" si="51"/>
        <v>2274.2399999999998</v>
      </c>
      <c r="CJ22" s="16">
        <f t="shared" si="52"/>
        <v>3009.4560000000001</v>
      </c>
      <c r="CK22" s="16">
        <f t="shared" si="53"/>
        <v>3190.8959999999997</v>
      </c>
      <c r="CL22" s="4">
        <f t="shared" si="54"/>
        <v>32380.080000000002</v>
      </c>
      <c r="CN22" s="16">
        <f t="shared" si="55"/>
        <v>210480</v>
      </c>
      <c r="CO22" s="6">
        <f t="shared" si="56"/>
        <v>33.057389918499048</v>
      </c>
      <c r="CP22" s="6">
        <f t="shared" si="57"/>
        <v>22.06916140026982</v>
      </c>
    </row>
    <row r="23" spans="2:94" x14ac:dyDescent="0.25">
      <c r="B23" s="3" t="s">
        <v>66</v>
      </c>
      <c r="C23" s="3">
        <v>45307</v>
      </c>
      <c r="D23">
        <v>7360</v>
      </c>
      <c r="E23">
        <v>8480</v>
      </c>
      <c r="F23">
        <v>10600</v>
      </c>
      <c r="G23">
        <v>15120</v>
      </c>
      <c r="H23">
        <v>17120</v>
      </c>
      <c r="I23">
        <v>20560</v>
      </c>
      <c r="J23">
        <v>26080</v>
      </c>
      <c r="K23">
        <v>22200</v>
      </c>
      <c r="L23">
        <v>7280</v>
      </c>
      <c r="M23">
        <v>8120</v>
      </c>
      <c r="N23">
        <v>7880</v>
      </c>
      <c r="O23">
        <v>3720</v>
      </c>
      <c r="Q23">
        <f t="shared" si="4"/>
        <v>2000</v>
      </c>
      <c r="R23">
        <f t="shared" si="5"/>
        <v>2000</v>
      </c>
      <c r="S23">
        <f t="shared" si="6"/>
        <v>2000</v>
      </c>
      <c r="T23">
        <f t="shared" si="7"/>
        <v>2000</v>
      </c>
      <c r="U23">
        <f t="shared" si="8"/>
        <v>2000</v>
      </c>
      <c r="V23">
        <f t="shared" si="9"/>
        <v>2000</v>
      </c>
      <c r="W23">
        <f t="shared" si="10"/>
        <v>2000</v>
      </c>
      <c r="X23">
        <f t="shared" si="11"/>
        <v>2000</v>
      </c>
      <c r="Y23">
        <f t="shared" si="12"/>
        <v>2000</v>
      </c>
      <c r="Z23">
        <f t="shared" si="13"/>
        <v>2000</v>
      </c>
      <c r="AA23">
        <f t="shared" si="14"/>
        <v>2000</v>
      </c>
      <c r="AB23">
        <f t="shared" si="15"/>
        <v>2000</v>
      </c>
      <c r="AD23">
        <v>37</v>
      </c>
      <c r="AE23">
        <v>38.6</v>
      </c>
      <c r="AF23">
        <v>40.799999999999997</v>
      </c>
      <c r="AG23">
        <v>44.2</v>
      </c>
      <c r="AH23">
        <v>43.7</v>
      </c>
      <c r="AI23">
        <v>52.6</v>
      </c>
      <c r="AJ23">
        <v>55</v>
      </c>
      <c r="AK23">
        <v>64</v>
      </c>
      <c r="AL23">
        <v>24.6</v>
      </c>
      <c r="AM23">
        <v>22.1</v>
      </c>
      <c r="AN23">
        <v>21.4</v>
      </c>
      <c r="AO23">
        <v>21.7</v>
      </c>
      <c r="AQ23">
        <f t="shared" si="16"/>
        <v>3700</v>
      </c>
      <c r="AR23">
        <f t="shared" si="17"/>
        <v>3860</v>
      </c>
      <c r="AS23">
        <f t="shared" si="18"/>
        <v>4079.9999999999995</v>
      </c>
      <c r="AT23">
        <f t="shared" si="19"/>
        <v>4420</v>
      </c>
      <c r="AU23">
        <f t="shared" si="20"/>
        <v>4370</v>
      </c>
      <c r="AV23">
        <f t="shared" si="21"/>
        <v>5260</v>
      </c>
      <c r="AW23">
        <f t="shared" si="22"/>
        <v>5500</v>
      </c>
      <c r="AX23">
        <f t="shared" si="23"/>
        <v>6400</v>
      </c>
      <c r="AY23">
        <f t="shared" si="24"/>
        <v>2460</v>
      </c>
      <c r="AZ23">
        <f t="shared" si="25"/>
        <v>2210</v>
      </c>
      <c r="BA23">
        <f t="shared" si="26"/>
        <v>2140</v>
      </c>
      <c r="BB23">
        <f t="shared" si="27"/>
        <v>2170</v>
      </c>
      <c r="BJ23" s="16">
        <f t="shared" si="28"/>
        <v>900.00799999999992</v>
      </c>
      <c r="BK23" s="16">
        <f t="shared" si="29"/>
        <v>1024.104</v>
      </c>
      <c r="BL23" s="16">
        <f t="shared" si="30"/>
        <v>1259</v>
      </c>
      <c r="BM23" s="16">
        <f t="shared" si="31"/>
        <v>1759.816</v>
      </c>
      <c r="BN23" s="16">
        <f t="shared" si="32"/>
        <v>1981.4159999999999</v>
      </c>
      <c r="BO23" s="16">
        <f t="shared" si="33"/>
        <v>2362.5679999999998</v>
      </c>
      <c r="BP23" s="16">
        <f t="shared" si="34"/>
        <v>2974.1839999999997</v>
      </c>
      <c r="BQ23" s="16">
        <f t="shared" si="35"/>
        <v>2544.2799999999997</v>
      </c>
      <c r="BR23" s="16">
        <f t="shared" si="36"/>
        <v>891.14399999999989</v>
      </c>
      <c r="BS23" s="16">
        <f t="shared" si="37"/>
        <v>984.21600000000001</v>
      </c>
      <c r="BT23" s="16">
        <f t="shared" si="38"/>
        <v>957.62399999999991</v>
      </c>
      <c r="BU23" s="16">
        <f t="shared" si="39"/>
        <v>496.69599999999997</v>
      </c>
      <c r="BV23" s="4">
        <f t="shared" si="40"/>
        <v>18135.056</v>
      </c>
      <c r="BX23" s="16">
        <f t="shared" si="41"/>
        <v>21894.032000000003</v>
      </c>
      <c r="BZ23" s="16">
        <f t="shared" si="42"/>
        <v>1207.2639999999999</v>
      </c>
      <c r="CA23" s="16">
        <f t="shared" si="43"/>
        <v>1327.136</v>
      </c>
      <c r="CB23" s="16">
        <f t="shared" si="44"/>
        <v>1540.9119999999998</v>
      </c>
      <c r="CC23" s="16">
        <f t="shared" si="45"/>
        <v>1976.2559999999999</v>
      </c>
      <c r="CD23" s="16">
        <f t="shared" si="46"/>
        <v>2137.136</v>
      </c>
      <c r="CE23" s="16">
        <f t="shared" si="47"/>
        <v>2568.4479999999999</v>
      </c>
      <c r="CF23" s="16">
        <f t="shared" si="48"/>
        <v>3072.3519999999999</v>
      </c>
      <c r="CG23" s="16">
        <f t="shared" si="49"/>
        <v>2887.44</v>
      </c>
      <c r="CH23" s="16">
        <f t="shared" si="50"/>
        <v>1004.096</v>
      </c>
      <c r="CI23" s="16">
        <f t="shared" si="51"/>
        <v>1035.3920000000001</v>
      </c>
      <c r="CJ23" s="16">
        <f t="shared" si="52"/>
        <v>1004.048</v>
      </c>
      <c r="CK23" s="16">
        <f t="shared" si="53"/>
        <v>657.69599999999991</v>
      </c>
      <c r="CL23" s="4">
        <f t="shared" si="54"/>
        <v>20418.175999999999</v>
      </c>
      <c r="CN23" s="16">
        <f t="shared" si="55"/>
        <v>154520</v>
      </c>
      <c r="CO23" s="6">
        <f t="shared" si="56"/>
        <v>12.589539287885287</v>
      </c>
      <c r="CP23" s="6">
        <f t="shared" si="57"/>
        <v>20.727677929420253</v>
      </c>
    </row>
    <row r="24" spans="2:94" x14ac:dyDescent="0.25">
      <c r="B24" s="3" t="s">
        <v>66</v>
      </c>
      <c r="C24" s="3">
        <v>45429</v>
      </c>
      <c r="D24">
        <v>10860</v>
      </c>
      <c r="E24">
        <v>5580</v>
      </c>
      <c r="F24">
        <v>5580</v>
      </c>
      <c r="G24">
        <v>4500</v>
      </c>
      <c r="H24">
        <v>5100</v>
      </c>
      <c r="I24">
        <v>5100</v>
      </c>
      <c r="J24">
        <v>4980</v>
      </c>
      <c r="K24">
        <v>4800</v>
      </c>
      <c r="L24">
        <v>2160</v>
      </c>
      <c r="M24">
        <v>3720</v>
      </c>
      <c r="N24">
        <v>10680</v>
      </c>
      <c r="O24">
        <v>16260</v>
      </c>
      <c r="Q24">
        <f t="shared" si="4"/>
        <v>2000</v>
      </c>
      <c r="R24">
        <f t="shared" si="5"/>
        <v>2000</v>
      </c>
      <c r="S24">
        <f t="shared" si="6"/>
        <v>2000</v>
      </c>
      <c r="T24">
        <f t="shared" si="7"/>
        <v>2000</v>
      </c>
      <c r="U24">
        <f t="shared" si="8"/>
        <v>2000</v>
      </c>
      <c r="V24">
        <f t="shared" si="9"/>
        <v>2000</v>
      </c>
      <c r="W24">
        <f t="shared" si="10"/>
        <v>2000</v>
      </c>
      <c r="X24">
        <f t="shared" si="11"/>
        <v>2000</v>
      </c>
      <c r="Y24">
        <f t="shared" si="12"/>
        <v>2000</v>
      </c>
      <c r="Z24">
        <f t="shared" si="13"/>
        <v>2000</v>
      </c>
      <c r="AA24">
        <f t="shared" si="14"/>
        <v>2000</v>
      </c>
      <c r="AB24">
        <f t="shared" si="15"/>
        <v>2000</v>
      </c>
      <c r="AD24">
        <v>34.799999999999997</v>
      </c>
      <c r="AE24">
        <v>32</v>
      </c>
      <c r="AF24">
        <v>27.9</v>
      </c>
      <c r="AG24">
        <v>16</v>
      </c>
      <c r="AH24">
        <v>13.6</v>
      </c>
      <c r="AI24">
        <v>14.2</v>
      </c>
      <c r="AJ24">
        <v>13.8</v>
      </c>
      <c r="AK24">
        <v>19.899999999999999</v>
      </c>
      <c r="AL24">
        <v>15.3</v>
      </c>
      <c r="AM24">
        <v>18.8</v>
      </c>
      <c r="AN24">
        <v>23.9</v>
      </c>
      <c r="AO24">
        <v>46</v>
      </c>
      <c r="AQ24">
        <f t="shared" si="16"/>
        <v>3479.9999999999995</v>
      </c>
      <c r="AR24">
        <f t="shared" si="17"/>
        <v>3200</v>
      </c>
      <c r="AS24">
        <f t="shared" si="18"/>
        <v>2790</v>
      </c>
      <c r="AT24">
        <f t="shared" si="19"/>
        <v>1600</v>
      </c>
      <c r="AU24">
        <f t="shared" si="20"/>
        <v>1360</v>
      </c>
      <c r="AV24">
        <f t="shared" si="21"/>
        <v>1420</v>
      </c>
      <c r="AW24">
        <f t="shared" si="22"/>
        <v>1380</v>
      </c>
      <c r="AX24">
        <f t="shared" si="23"/>
        <v>1989.9999999999998</v>
      </c>
      <c r="AY24">
        <f t="shared" si="24"/>
        <v>1530</v>
      </c>
      <c r="AZ24">
        <f t="shared" si="25"/>
        <v>1880</v>
      </c>
      <c r="BA24">
        <f t="shared" si="26"/>
        <v>2390</v>
      </c>
      <c r="BB24">
        <f t="shared" si="27"/>
        <v>4600</v>
      </c>
      <c r="BJ24" s="16">
        <f t="shared" si="28"/>
        <v>1287.808</v>
      </c>
      <c r="BK24" s="16">
        <f t="shared" si="29"/>
        <v>702.78399999999999</v>
      </c>
      <c r="BL24" s="16">
        <f t="shared" si="30"/>
        <v>702.78399999999999</v>
      </c>
      <c r="BM24" s="16">
        <f t="shared" si="31"/>
        <v>583.12</v>
      </c>
      <c r="BN24" s="16">
        <f t="shared" si="32"/>
        <v>649.59999999999991</v>
      </c>
      <c r="BO24" s="16">
        <f t="shared" si="33"/>
        <v>649.59999999999991</v>
      </c>
      <c r="BP24" s="16">
        <f t="shared" si="34"/>
        <v>636.30399999999997</v>
      </c>
      <c r="BQ24" s="16">
        <f t="shared" si="35"/>
        <v>616.36</v>
      </c>
      <c r="BR24" s="16">
        <f t="shared" si="36"/>
        <v>323.84800000000001</v>
      </c>
      <c r="BS24" s="16">
        <f t="shared" si="37"/>
        <v>496.69599999999997</v>
      </c>
      <c r="BT24" s="16">
        <f t="shared" si="38"/>
        <v>1267.864</v>
      </c>
      <c r="BU24" s="16">
        <f t="shared" si="39"/>
        <v>1886.1280000000002</v>
      </c>
      <c r="BV24" s="4">
        <f t="shared" si="40"/>
        <v>9802.8960000000006</v>
      </c>
      <c r="BX24" s="16">
        <f t="shared" si="41"/>
        <v>11396.112000000001</v>
      </c>
      <c r="BZ24" s="16">
        <f t="shared" si="42"/>
        <v>1467.816</v>
      </c>
      <c r="CA24" s="16">
        <f t="shared" si="43"/>
        <v>977.83200000000011</v>
      </c>
      <c r="CB24" s="16">
        <f t="shared" si="44"/>
        <v>912.88799999999992</v>
      </c>
      <c r="CC24" s="16">
        <f t="shared" si="45"/>
        <v>633.24</v>
      </c>
      <c r="CD24" s="16">
        <f t="shared" si="46"/>
        <v>645.86400000000003</v>
      </c>
      <c r="CE24" s="16">
        <f t="shared" si="47"/>
        <v>655.36799999999994</v>
      </c>
      <c r="CF24" s="16">
        <f t="shared" si="48"/>
        <v>638.904</v>
      </c>
      <c r="CG24" s="16">
        <f t="shared" si="49"/>
        <v>720.3359999999999</v>
      </c>
      <c r="CH24" s="16">
        <f t="shared" si="50"/>
        <v>424.65600000000006</v>
      </c>
      <c r="CI24" s="16">
        <f t="shared" si="51"/>
        <v>611.76</v>
      </c>
      <c r="CJ24" s="16">
        <f t="shared" si="52"/>
        <v>1279.9679999999998</v>
      </c>
      <c r="CK24" s="16">
        <f t="shared" si="53"/>
        <v>2100.9839999999999</v>
      </c>
      <c r="CL24" s="4">
        <f t="shared" si="54"/>
        <v>11069.616000000002</v>
      </c>
      <c r="CN24" s="16">
        <f t="shared" si="55"/>
        <v>79320</v>
      </c>
      <c r="CO24" s="6">
        <f t="shared" si="56"/>
        <v>12.921895733668908</v>
      </c>
      <c r="CP24" s="6">
        <f t="shared" si="57"/>
        <v>16.252503341869584</v>
      </c>
    </row>
    <row r="25" spans="2:94" x14ac:dyDescent="0.25">
      <c r="B25" s="3" t="s">
        <v>66</v>
      </c>
      <c r="C25" s="3">
        <v>45621</v>
      </c>
      <c r="D25">
        <v>1920</v>
      </c>
      <c r="E25">
        <v>3540</v>
      </c>
      <c r="F25">
        <v>7620</v>
      </c>
      <c r="G25">
        <v>5700</v>
      </c>
      <c r="H25">
        <v>6420</v>
      </c>
      <c r="I25">
        <v>6300</v>
      </c>
      <c r="J25">
        <v>6720</v>
      </c>
      <c r="K25">
        <v>29220</v>
      </c>
      <c r="L25">
        <v>3180</v>
      </c>
      <c r="M25">
        <v>4860</v>
      </c>
      <c r="N25">
        <v>26940</v>
      </c>
      <c r="O25">
        <v>15000</v>
      </c>
      <c r="Q25">
        <f t="shared" si="4"/>
        <v>1920</v>
      </c>
      <c r="R25">
        <f t="shared" si="5"/>
        <v>2000</v>
      </c>
      <c r="S25">
        <f t="shared" si="6"/>
        <v>2000</v>
      </c>
      <c r="T25">
        <f t="shared" si="7"/>
        <v>2000</v>
      </c>
      <c r="U25">
        <f t="shared" si="8"/>
        <v>2000</v>
      </c>
      <c r="V25">
        <f t="shared" si="9"/>
        <v>2000</v>
      </c>
      <c r="W25">
        <f t="shared" si="10"/>
        <v>2000</v>
      </c>
      <c r="X25">
        <f t="shared" si="11"/>
        <v>2000</v>
      </c>
      <c r="Y25">
        <f t="shared" si="12"/>
        <v>2000</v>
      </c>
      <c r="Z25">
        <f t="shared" si="13"/>
        <v>2000</v>
      </c>
      <c r="AA25">
        <f t="shared" si="14"/>
        <v>2000</v>
      </c>
      <c r="AB25">
        <f t="shared" si="15"/>
        <v>2000</v>
      </c>
      <c r="AD25">
        <v>21.6</v>
      </c>
      <c r="AE25">
        <v>26.2</v>
      </c>
      <c r="AF25">
        <v>25.4</v>
      </c>
      <c r="AG25">
        <v>11</v>
      </c>
      <c r="AH25">
        <v>9.1</v>
      </c>
      <c r="AI25">
        <v>11.5</v>
      </c>
      <c r="AJ25">
        <v>34.299999999999997</v>
      </c>
      <c r="AK25">
        <v>52</v>
      </c>
      <c r="AL25">
        <v>39.1</v>
      </c>
      <c r="AM25">
        <v>47.2</v>
      </c>
      <c r="AN25">
        <v>61.4</v>
      </c>
      <c r="AO25">
        <v>41.5</v>
      </c>
      <c r="AQ25">
        <f t="shared" si="16"/>
        <v>1920</v>
      </c>
      <c r="AR25">
        <f t="shared" si="17"/>
        <v>2620</v>
      </c>
      <c r="AS25">
        <f t="shared" si="18"/>
        <v>2540</v>
      </c>
      <c r="AT25">
        <f t="shared" si="19"/>
        <v>1100</v>
      </c>
      <c r="AU25">
        <f t="shared" si="20"/>
        <v>910</v>
      </c>
      <c r="AV25">
        <f t="shared" si="21"/>
        <v>1150</v>
      </c>
      <c r="AW25">
        <f t="shared" si="22"/>
        <v>3429.9999999999995</v>
      </c>
      <c r="AX25">
        <f t="shared" si="23"/>
        <v>5200</v>
      </c>
      <c r="AY25">
        <f t="shared" si="24"/>
        <v>3180</v>
      </c>
      <c r="AZ25">
        <f t="shared" si="25"/>
        <v>4720</v>
      </c>
      <c r="BA25">
        <f t="shared" si="26"/>
        <v>6140</v>
      </c>
      <c r="BB25">
        <f t="shared" si="27"/>
        <v>4150</v>
      </c>
      <c r="BJ25" s="16">
        <f t="shared" si="28"/>
        <v>294.952</v>
      </c>
      <c r="BK25" s="16">
        <f t="shared" si="29"/>
        <v>476.75200000000001</v>
      </c>
      <c r="BL25" s="16">
        <f t="shared" si="30"/>
        <v>928.81599999999992</v>
      </c>
      <c r="BM25" s="16">
        <f t="shared" si="31"/>
        <v>716.07999999999993</v>
      </c>
      <c r="BN25" s="16">
        <f t="shared" si="32"/>
        <v>795.85599999999988</v>
      </c>
      <c r="BO25" s="16">
        <f t="shared" si="33"/>
        <v>782.56</v>
      </c>
      <c r="BP25" s="16">
        <f t="shared" si="34"/>
        <v>829.09599999999989</v>
      </c>
      <c r="BQ25" s="16">
        <f t="shared" si="35"/>
        <v>3322.0959999999995</v>
      </c>
      <c r="BR25" s="16">
        <f t="shared" si="36"/>
        <v>436.86399999999998</v>
      </c>
      <c r="BS25" s="16">
        <f t="shared" si="37"/>
        <v>623.00799999999992</v>
      </c>
      <c r="BT25" s="16">
        <f t="shared" si="38"/>
        <v>3069.4719999999998</v>
      </c>
      <c r="BU25" s="16">
        <f t="shared" si="39"/>
        <v>1746.52</v>
      </c>
      <c r="BV25" s="4">
        <f t="shared" si="40"/>
        <v>14022.071999999998</v>
      </c>
      <c r="BX25" s="16">
        <f t="shared" si="41"/>
        <v>16714.871999999999</v>
      </c>
      <c r="BZ25" s="16">
        <f t="shared" si="42"/>
        <v>484.07999999999993</v>
      </c>
      <c r="CA25" s="16">
        <f t="shared" si="43"/>
        <v>713.78399999999999</v>
      </c>
      <c r="CB25" s="16">
        <f t="shared" si="44"/>
        <v>1045.4639999999999</v>
      </c>
      <c r="CC25" s="16">
        <f t="shared" si="45"/>
        <v>655.31999999999994</v>
      </c>
      <c r="CD25" s="16">
        <f t="shared" si="46"/>
        <v>685.99199999999996</v>
      </c>
      <c r="CE25" s="16">
        <f t="shared" si="47"/>
        <v>713.88</v>
      </c>
      <c r="CF25" s="16">
        <f t="shared" si="48"/>
        <v>1110.48</v>
      </c>
      <c r="CG25" s="16">
        <f t="shared" si="49"/>
        <v>3289.848</v>
      </c>
      <c r="CH25" s="16">
        <f t="shared" si="50"/>
        <v>826.56200000000001</v>
      </c>
      <c r="CI25" s="16">
        <f t="shared" si="51"/>
        <v>1157.8320000000001</v>
      </c>
      <c r="CJ25" s="16">
        <f t="shared" si="52"/>
        <v>3246.3119999999999</v>
      </c>
      <c r="CK25" s="16">
        <f t="shared" si="53"/>
        <v>1923.36</v>
      </c>
      <c r="CL25" s="4">
        <f t="shared" si="54"/>
        <v>15852.914000000001</v>
      </c>
      <c r="CN25" s="16">
        <f t="shared" si="55"/>
        <v>117420</v>
      </c>
      <c r="CO25" s="6">
        <f t="shared" si="56"/>
        <v>13.056857788207065</v>
      </c>
      <c r="CP25" s="6">
        <f t="shared" si="57"/>
        <v>19.204009222032248</v>
      </c>
    </row>
    <row r="26" spans="2:94" x14ac:dyDescent="0.25">
      <c r="B26" s="3" t="s">
        <v>66</v>
      </c>
      <c r="C26" s="3">
        <v>48095</v>
      </c>
      <c r="D26">
        <v>5120</v>
      </c>
      <c r="E26">
        <v>3600</v>
      </c>
      <c r="F26">
        <v>8640</v>
      </c>
      <c r="G26">
        <v>16560</v>
      </c>
      <c r="H26">
        <v>19680</v>
      </c>
      <c r="I26">
        <v>21040</v>
      </c>
      <c r="J26">
        <v>19120</v>
      </c>
      <c r="K26">
        <v>35120</v>
      </c>
      <c r="L26">
        <v>13200</v>
      </c>
      <c r="M26">
        <v>720</v>
      </c>
      <c r="N26">
        <v>560</v>
      </c>
      <c r="O26">
        <v>400</v>
      </c>
      <c r="Q26">
        <f t="shared" si="4"/>
        <v>2000</v>
      </c>
      <c r="R26">
        <f t="shared" si="5"/>
        <v>2000</v>
      </c>
      <c r="S26">
        <f t="shared" si="6"/>
        <v>2000</v>
      </c>
      <c r="T26">
        <f t="shared" si="7"/>
        <v>2000</v>
      </c>
      <c r="U26">
        <f t="shared" si="8"/>
        <v>2000</v>
      </c>
      <c r="V26">
        <f t="shared" si="9"/>
        <v>2000</v>
      </c>
      <c r="W26">
        <f t="shared" si="10"/>
        <v>2000</v>
      </c>
      <c r="X26">
        <f t="shared" si="11"/>
        <v>2000</v>
      </c>
      <c r="Y26">
        <f t="shared" si="12"/>
        <v>2000</v>
      </c>
      <c r="Z26">
        <f t="shared" si="13"/>
        <v>720</v>
      </c>
      <c r="AA26">
        <f t="shared" si="14"/>
        <v>560</v>
      </c>
      <c r="AB26">
        <f t="shared" si="15"/>
        <v>400</v>
      </c>
      <c r="AD26">
        <v>26.6</v>
      </c>
      <c r="AE26">
        <v>25.8</v>
      </c>
      <c r="AF26">
        <v>63.6</v>
      </c>
      <c r="AG26">
        <v>78.599999999999994</v>
      </c>
      <c r="AH26">
        <v>66.2</v>
      </c>
      <c r="AI26">
        <v>63</v>
      </c>
      <c r="AJ26">
        <v>85.8</v>
      </c>
      <c r="AK26">
        <v>78</v>
      </c>
      <c r="AL26">
        <v>63.3</v>
      </c>
      <c r="AM26">
        <v>16</v>
      </c>
      <c r="AN26">
        <v>6.4</v>
      </c>
      <c r="AO26">
        <v>6.4</v>
      </c>
      <c r="AQ26">
        <f t="shared" si="16"/>
        <v>2660</v>
      </c>
      <c r="AR26">
        <f t="shared" si="17"/>
        <v>2580</v>
      </c>
      <c r="AS26">
        <f t="shared" si="18"/>
        <v>6360</v>
      </c>
      <c r="AT26">
        <f t="shared" si="19"/>
        <v>7859.9999999999991</v>
      </c>
      <c r="AU26">
        <f t="shared" si="20"/>
        <v>6620</v>
      </c>
      <c r="AV26">
        <f t="shared" si="21"/>
        <v>6300</v>
      </c>
      <c r="AW26">
        <f t="shared" si="22"/>
        <v>8580</v>
      </c>
      <c r="AX26">
        <f t="shared" si="23"/>
        <v>7800</v>
      </c>
      <c r="AY26">
        <f t="shared" si="24"/>
        <v>6330</v>
      </c>
      <c r="AZ26">
        <f t="shared" si="25"/>
        <v>720</v>
      </c>
      <c r="BA26">
        <f t="shared" si="26"/>
        <v>560</v>
      </c>
      <c r="BB26">
        <f t="shared" si="27"/>
        <v>400</v>
      </c>
      <c r="BJ26" s="16">
        <f t="shared" si="28"/>
        <v>651.81599999999992</v>
      </c>
      <c r="BK26" s="16">
        <f t="shared" si="29"/>
        <v>483.40000000000003</v>
      </c>
      <c r="BL26" s="16">
        <f t="shared" si="30"/>
        <v>1041.8320000000001</v>
      </c>
      <c r="BM26" s="16">
        <f t="shared" si="31"/>
        <v>1919.3680000000002</v>
      </c>
      <c r="BN26" s="16">
        <f t="shared" si="32"/>
        <v>2265.0639999999999</v>
      </c>
      <c r="BO26" s="16">
        <f t="shared" si="33"/>
        <v>2415.752</v>
      </c>
      <c r="BP26" s="16">
        <f t="shared" si="34"/>
        <v>2203.0160000000001</v>
      </c>
      <c r="BQ26" s="16">
        <f t="shared" si="35"/>
        <v>3975.8159999999998</v>
      </c>
      <c r="BR26" s="16">
        <f t="shared" si="36"/>
        <v>1547.0800000000002</v>
      </c>
      <c r="BS26" s="16">
        <f t="shared" si="37"/>
        <v>127.432</v>
      </c>
      <c r="BT26" s="16">
        <f t="shared" si="38"/>
        <v>105.096</v>
      </c>
      <c r="BU26" s="16">
        <f t="shared" si="39"/>
        <v>82.76</v>
      </c>
      <c r="BV26" s="4">
        <f t="shared" si="40"/>
        <v>16818.432000000001</v>
      </c>
      <c r="BX26" s="16">
        <f t="shared" si="41"/>
        <v>20391.936000000002</v>
      </c>
      <c r="BZ26" s="16">
        <f t="shared" si="42"/>
        <v>853.47199999999998</v>
      </c>
      <c r="CA26" s="16">
        <f t="shared" si="43"/>
        <v>712.51199999999994</v>
      </c>
      <c r="CB26" s="16">
        <f t="shared" si="44"/>
        <v>1736.6399999999999</v>
      </c>
      <c r="CC26" s="16">
        <f t="shared" si="45"/>
        <v>2642.6879999999992</v>
      </c>
      <c r="CD26" s="16">
        <f t="shared" si="46"/>
        <v>2709.6</v>
      </c>
      <c r="CE26" s="16">
        <f t="shared" si="47"/>
        <v>2773.6959999999999</v>
      </c>
      <c r="CF26" s="16">
        <f t="shared" si="48"/>
        <v>2972.8</v>
      </c>
      <c r="CG26" s="16">
        <f t="shared" si="49"/>
        <v>4199.6480000000001</v>
      </c>
      <c r="CH26" s="16">
        <f t="shared" si="50"/>
        <v>2116.752</v>
      </c>
      <c r="CI26" s="16">
        <f t="shared" si="51"/>
        <v>240.464</v>
      </c>
      <c r="CJ26" s="16">
        <f t="shared" si="52"/>
        <v>141.93599999999998</v>
      </c>
      <c r="CK26" s="16">
        <f t="shared" si="53"/>
        <v>115.024</v>
      </c>
      <c r="CL26" s="4">
        <f t="shared" si="54"/>
        <v>21215.232000000004</v>
      </c>
      <c r="CN26" s="16">
        <f t="shared" si="55"/>
        <v>143760</v>
      </c>
      <c r="CO26" s="6">
        <f t="shared" si="56"/>
        <v>26.142746244120762</v>
      </c>
      <c r="CP26" s="6">
        <f t="shared" si="57"/>
        <v>21.247545550025126</v>
      </c>
    </row>
    <row r="27" spans="2:94" x14ac:dyDescent="0.25">
      <c r="B27" s="3" t="s">
        <v>66</v>
      </c>
      <c r="C27" s="3">
        <v>49691</v>
      </c>
      <c r="D27">
        <v>12060</v>
      </c>
      <c r="E27">
        <v>8520</v>
      </c>
      <c r="F27">
        <v>12660</v>
      </c>
      <c r="G27">
        <v>13260</v>
      </c>
      <c r="H27">
        <v>17280</v>
      </c>
      <c r="I27">
        <v>16020</v>
      </c>
      <c r="J27">
        <v>15120</v>
      </c>
      <c r="K27">
        <v>7680</v>
      </c>
      <c r="L27">
        <v>2580</v>
      </c>
      <c r="M27">
        <v>3900</v>
      </c>
      <c r="N27">
        <v>4020</v>
      </c>
      <c r="O27">
        <v>4380</v>
      </c>
      <c r="Q27">
        <f t="shared" si="4"/>
        <v>2000</v>
      </c>
      <c r="R27">
        <f t="shared" si="5"/>
        <v>2000</v>
      </c>
      <c r="S27">
        <f t="shared" si="6"/>
        <v>2000</v>
      </c>
      <c r="T27">
        <f t="shared" si="7"/>
        <v>2000</v>
      </c>
      <c r="U27">
        <f t="shared" si="8"/>
        <v>2000</v>
      </c>
      <c r="V27">
        <f t="shared" si="9"/>
        <v>2000</v>
      </c>
      <c r="W27">
        <f t="shared" si="10"/>
        <v>2000</v>
      </c>
      <c r="X27">
        <f t="shared" si="11"/>
        <v>2000</v>
      </c>
      <c r="Y27">
        <f t="shared" si="12"/>
        <v>2000</v>
      </c>
      <c r="Z27">
        <f t="shared" si="13"/>
        <v>2000</v>
      </c>
      <c r="AA27">
        <f t="shared" si="14"/>
        <v>2000</v>
      </c>
      <c r="AB27">
        <f t="shared" si="15"/>
        <v>2000</v>
      </c>
      <c r="AD27">
        <v>43.4</v>
      </c>
      <c r="AE27">
        <v>49</v>
      </c>
      <c r="AF27">
        <v>77.3</v>
      </c>
      <c r="AG27">
        <v>76.8</v>
      </c>
      <c r="AH27">
        <v>83</v>
      </c>
      <c r="AI27">
        <v>80.400000000000006</v>
      </c>
      <c r="AJ27">
        <v>71.5</v>
      </c>
      <c r="AK27">
        <v>38.4</v>
      </c>
      <c r="AL27">
        <v>14.3</v>
      </c>
      <c r="AM27">
        <v>22</v>
      </c>
      <c r="AN27">
        <v>16.100000000000001</v>
      </c>
      <c r="AO27">
        <v>21.1</v>
      </c>
      <c r="AQ27">
        <f t="shared" si="16"/>
        <v>4340</v>
      </c>
      <c r="AR27">
        <f t="shared" si="17"/>
        <v>4900</v>
      </c>
      <c r="AS27">
        <f t="shared" si="18"/>
        <v>7730</v>
      </c>
      <c r="AT27">
        <f t="shared" si="19"/>
        <v>7680</v>
      </c>
      <c r="AU27">
        <f t="shared" si="20"/>
        <v>8300</v>
      </c>
      <c r="AV27">
        <f t="shared" si="21"/>
        <v>8040.0000000000009</v>
      </c>
      <c r="AW27">
        <f t="shared" si="22"/>
        <v>7150</v>
      </c>
      <c r="AX27">
        <f t="shared" si="23"/>
        <v>3840</v>
      </c>
      <c r="AY27">
        <f t="shared" si="24"/>
        <v>1430</v>
      </c>
      <c r="AZ27">
        <f t="shared" si="25"/>
        <v>2200</v>
      </c>
      <c r="BA27">
        <f t="shared" si="26"/>
        <v>1610.0000000000002</v>
      </c>
      <c r="BB27">
        <f t="shared" si="27"/>
        <v>2110</v>
      </c>
      <c r="BJ27" s="16">
        <f t="shared" si="28"/>
        <v>1420.768</v>
      </c>
      <c r="BK27" s="16">
        <f t="shared" si="29"/>
        <v>1028.5360000000001</v>
      </c>
      <c r="BL27" s="16">
        <f t="shared" si="30"/>
        <v>1487.248</v>
      </c>
      <c r="BM27" s="16">
        <f t="shared" si="31"/>
        <v>1553.7280000000001</v>
      </c>
      <c r="BN27" s="16">
        <f t="shared" si="32"/>
        <v>1999.144</v>
      </c>
      <c r="BO27" s="16">
        <f t="shared" si="33"/>
        <v>1859.5360000000001</v>
      </c>
      <c r="BP27" s="16">
        <f t="shared" si="34"/>
        <v>1759.816</v>
      </c>
      <c r="BQ27" s="16">
        <f t="shared" si="35"/>
        <v>935.46399999999983</v>
      </c>
      <c r="BR27" s="16">
        <f t="shared" si="36"/>
        <v>370.38400000000001</v>
      </c>
      <c r="BS27" s="16">
        <f t="shared" si="37"/>
        <v>516.64</v>
      </c>
      <c r="BT27" s="16">
        <f t="shared" si="38"/>
        <v>529.93599999999992</v>
      </c>
      <c r="BU27" s="16">
        <f t="shared" si="39"/>
        <v>569.82399999999996</v>
      </c>
      <c r="BV27" s="4">
        <f t="shared" si="40"/>
        <v>14031.024000000001</v>
      </c>
      <c r="BX27" s="16">
        <f t="shared" si="41"/>
        <v>16723.248</v>
      </c>
      <c r="BZ27" s="16">
        <f t="shared" si="42"/>
        <v>1705.3200000000002</v>
      </c>
      <c r="CA27" s="16">
        <f t="shared" si="43"/>
        <v>1495.248</v>
      </c>
      <c r="CB27" s="16">
        <f t="shared" si="44"/>
        <v>2292.9360000000001</v>
      </c>
      <c r="CC27" s="16">
        <f t="shared" si="45"/>
        <v>2335.6559999999999</v>
      </c>
      <c r="CD27" s="16">
        <f t="shared" si="46"/>
        <v>2773.1519999999996</v>
      </c>
      <c r="CE27" s="16">
        <f t="shared" si="47"/>
        <v>2625.6239999999998</v>
      </c>
      <c r="CF27" s="16">
        <f t="shared" si="48"/>
        <v>2408.6879999999996</v>
      </c>
      <c r="CG27" s="16">
        <f t="shared" si="49"/>
        <v>1256.4479999999999</v>
      </c>
      <c r="CH27" s="16">
        <f t="shared" si="50"/>
        <v>444.26400000000001</v>
      </c>
      <c r="CI27" s="16">
        <f t="shared" si="51"/>
        <v>677.64</v>
      </c>
      <c r="CJ27" s="16">
        <f t="shared" si="52"/>
        <v>594.31200000000001</v>
      </c>
      <c r="CK27" s="16">
        <f t="shared" si="53"/>
        <v>703.89599999999996</v>
      </c>
      <c r="CL27" s="4">
        <f t="shared" si="54"/>
        <v>19313.184000000001</v>
      </c>
      <c r="CN27" s="16">
        <f t="shared" si="55"/>
        <v>117480</v>
      </c>
      <c r="CO27" s="6">
        <f t="shared" si="56"/>
        <v>37.646290106837533</v>
      </c>
      <c r="CP27" s="6">
        <f t="shared" si="57"/>
        <v>19.18765159264213</v>
      </c>
    </row>
    <row r="28" spans="2:94" x14ac:dyDescent="0.25">
      <c r="B28" s="3" t="s">
        <v>66</v>
      </c>
      <c r="C28" s="3">
        <v>49935</v>
      </c>
      <c r="D28">
        <v>1040</v>
      </c>
      <c r="E28">
        <v>1560</v>
      </c>
      <c r="F28">
        <v>7000</v>
      </c>
      <c r="G28">
        <v>12200</v>
      </c>
      <c r="H28">
        <v>12480</v>
      </c>
      <c r="I28">
        <v>11520</v>
      </c>
      <c r="J28">
        <v>10280</v>
      </c>
      <c r="K28">
        <v>6280</v>
      </c>
      <c r="L28">
        <v>1480</v>
      </c>
      <c r="M28">
        <v>5040</v>
      </c>
      <c r="N28">
        <v>4120</v>
      </c>
      <c r="O28">
        <v>880</v>
      </c>
      <c r="Q28">
        <f t="shared" si="4"/>
        <v>1040</v>
      </c>
      <c r="R28">
        <f t="shared" si="5"/>
        <v>1560</v>
      </c>
      <c r="S28">
        <f t="shared" si="6"/>
        <v>2000</v>
      </c>
      <c r="T28">
        <f t="shared" si="7"/>
        <v>2000</v>
      </c>
      <c r="U28">
        <f t="shared" si="8"/>
        <v>2000</v>
      </c>
      <c r="V28">
        <f t="shared" si="9"/>
        <v>2000</v>
      </c>
      <c r="W28">
        <f t="shared" si="10"/>
        <v>2000</v>
      </c>
      <c r="X28">
        <f t="shared" si="11"/>
        <v>2000</v>
      </c>
      <c r="Y28">
        <f t="shared" si="12"/>
        <v>1480</v>
      </c>
      <c r="Z28">
        <f t="shared" si="13"/>
        <v>2000</v>
      </c>
      <c r="AA28">
        <f t="shared" si="14"/>
        <v>2000</v>
      </c>
      <c r="AB28">
        <f t="shared" si="15"/>
        <v>880</v>
      </c>
      <c r="AD28">
        <v>6</v>
      </c>
      <c r="AE28">
        <v>10.4</v>
      </c>
      <c r="AF28">
        <v>29.4</v>
      </c>
      <c r="AG28">
        <v>24.8</v>
      </c>
      <c r="AH28">
        <v>21.1</v>
      </c>
      <c r="AI28">
        <v>23.4</v>
      </c>
      <c r="AJ28">
        <v>23</v>
      </c>
      <c r="AK28">
        <v>30.8</v>
      </c>
      <c r="AL28">
        <v>11.1</v>
      </c>
      <c r="AM28">
        <v>17.8</v>
      </c>
      <c r="AN28">
        <v>21.9</v>
      </c>
      <c r="AO28">
        <v>10.3</v>
      </c>
      <c r="AQ28">
        <f t="shared" si="16"/>
        <v>600</v>
      </c>
      <c r="AR28">
        <f t="shared" si="17"/>
        <v>1040</v>
      </c>
      <c r="AS28">
        <f t="shared" si="18"/>
        <v>2940</v>
      </c>
      <c r="AT28">
        <f t="shared" si="19"/>
        <v>2480</v>
      </c>
      <c r="AU28">
        <f t="shared" si="20"/>
        <v>2110</v>
      </c>
      <c r="AV28">
        <f t="shared" si="21"/>
        <v>2340</v>
      </c>
      <c r="AW28">
        <f t="shared" si="22"/>
        <v>2300</v>
      </c>
      <c r="AX28">
        <f t="shared" si="23"/>
        <v>3080</v>
      </c>
      <c r="AY28">
        <f t="shared" si="24"/>
        <v>1110</v>
      </c>
      <c r="AZ28">
        <f t="shared" si="25"/>
        <v>1780</v>
      </c>
      <c r="BA28">
        <f t="shared" si="26"/>
        <v>2190</v>
      </c>
      <c r="BB28">
        <f t="shared" si="27"/>
        <v>880</v>
      </c>
      <c r="BJ28" s="16">
        <f t="shared" si="28"/>
        <v>172.10399999999998</v>
      </c>
      <c r="BK28" s="16">
        <f t="shared" si="29"/>
        <v>244.69600000000003</v>
      </c>
      <c r="BL28" s="16">
        <f t="shared" si="30"/>
        <v>860.12</v>
      </c>
      <c r="BM28" s="16">
        <f t="shared" si="31"/>
        <v>1436.28</v>
      </c>
      <c r="BN28" s="16">
        <f t="shared" si="32"/>
        <v>1467.3040000000001</v>
      </c>
      <c r="BO28" s="16">
        <f t="shared" si="33"/>
        <v>1360.9360000000001</v>
      </c>
      <c r="BP28" s="16">
        <f t="shared" si="34"/>
        <v>1223.5440000000001</v>
      </c>
      <c r="BQ28" s="16">
        <f t="shared" si="35"/>
        <v>780.34399999999994</v>
      </c>
      <c r="BR28" s="16">
        <f t="shared" si="36"/>
        <v>233.52800000000002</v>
      </c>
      <c r="BS28" s="16">
        <f t="shared" si="37"/>
        <v>642.95199999999988</v>
      </c>
      <c r="BT28" s="16">
        <f t="shared" si="38"/>
        <v>541.01599999999996</v>
      </c>
      <c r="BU28" s="16">
        <f t="shared" si="39"/>
        <v>149.768</v>
      </c>
      <c r="BV28" s="4">
        <f t="shared" si="40"/>
        <v>9112.5920000000006</v>
      </c>
      <c r="BX28" s="16">
        <f t="shared" si="41"/>
        <v>10636.688000000002</v>
      </c>
      <c r="BZ28" s="16">
        <f t="shared" si="42"/>
        <v>182.81599999999997</v>
      </c>
      <c r="CA28" s="16">
        <f t="shared" si="43"/>
        <v>296.39999999999998</v>
      </c>
      <c r="CB28" s="16">
        <f t="shared" si="44"/>
        <v>1056.4960000000001</v>
      </c>
      <c r="CC28" s="16">
        <f t="shared" si="45"/>
        <v>1422.5119999999999</v>
      </c>
      <c r="CD28" s="16">
        <f t="shared" si="46"/>
        <v>1387.5360000000001</v>
      </c>
      <c r="CE28" s="16">
        <f t="shared" si="47"/>
        <v>1342.9440000000002</v>
      </c>
      <c r="CF28" s="16">
        <f t="shared" si="48"/>
        <v>1231.952</v>
      </c>
      <c r="CG28" s="16">
        <f t="shared" si="49"/>
        <v>1017.904</v>
      </c>
      <c r="CH28" s="16">
        <f t="shared" si="50"/>
        <v>300.73599999999999</v>
      </c>
      <c r="CI28" s="16">
        <f t="shared" si="51"/>
        <v>707.32799999999997</v>
      </c>
      <c r="CJ28" s="16">
        <f t="shared" si="52"/>
        <v>694.62400000000002</v>
      </c>
      <c r="CK28" s="16">
        <f t="shared" si="53"/>
        <v>224.85399999999998</v>
      </c>
      <c r="CL28" s="4">
        <f t="shared" si="54"/>
        <v>9866.1020000000008</v>
      </c>
      <c r="CN28" s="16">
        <f t="shared" si="55"/>
        <v>73880</v>
      </c>
      <c r="CO28" s="6">
        <f t="shared" si="56"/>
        <v>8.2688877105438365</v>
      </c>
      <c r="CP28" s="6">
        <f t="shared" si="57"/>
        <v>16.725164475705711</v>
      </c>
    </row>
    <row r="29" spans="2:94" x14ac:dyDescent="0.25">
      <c r="B29" s="3" t="s">
        <v>66</v>
      </c>
      <c r="C29" s="3">
        <v>55970</v>
      </c>
      <c r="D29">
        <v>10296</v>
      </c>
      <c r="E29">
        <v>8209</v>
      </c>
      <c r="F29">
        <v>8488</v>
      </c>
      <c r="G29">
        <v>7939</v>
      </c>
      <c r="H29">
        <v>6078</v>
      </c>
      <c r="I29">
        <v>14756</v>
      </c>
      <c r="J29">
        <v>15763</v>
      </c>
      <c r="K29">
        <v>14164</v>
      </c>
      <c r="L29">
        <v>3748</v>
      </c>
      <c r="M29">
        <v>1308</v>
      </c>
      <c r="N29">
        <v>1313</v>
      </c>
      <c r="O29">
        <v>3145</v>
      </c>
      <c r="Q29">
        <f t="shared" si="4"/>
        <v>2000</v>
      </c>
      <c r="R29">
        <f t="shared" si="5"/>
        <v>2000</v>
      </c>
      <c r="S29">
        <f t="shared" si="6"/>
        <v>2000</v>
      </c>
      <c r="T29">
        <f t="shared" si="7"/>
        <v>2000</v>
      </c>
      <c r="U29">
        <f t="shared" si="8"/>
        <v>2000</v>
      </c>
      <c r="V29">
        <f t="shared" si="9"/>
        <v>2000</v>
      </c>
      <c r="W29">
        <f t="shared" si="10"/>
        <v>2000</v>
      </c>
      <c r="X29">
        <f t="shared" si="11"/>
        <v>2000</v>
      </c>
      <c r="Y29">
        <f t="shared" si="12"/>
        <v>2000</v>
      </c>
      <c r="Z29">
        <f t="shared" si="13"/>
        <v>1308</v>
      </c>
      <c r="AA29">
        <f t="shared" si="14"/>
        <v>1313</v>
      </c>
      <c r="AB29">
        <f t="shared" si="15"/>
        <v>2000</v>
      </c>
      <c r="AD29">
        <v>31.1</v>
      </c>
      <c r="AE29">
        <v>24.8</v>
      </c>
      <c r="AF29">
        <v>24.7</v>
      </c>
      <c r="AG29">
        <v>23.3</v>
      </c>
      <c r="AH29">
        <v>23.2</v>
      </c>
      <c r="AI29">
        <v>24.1</v>
      </c>
      <c r="AJ29">
        <v>23.9</v>
      </c>
      <c r="AK29">
        <v>25.9</v>
      </c>
      <c r="AL29">
        <v>28.9</v>
      </c>
      <c r="AM29">
        <v>3.1</v>
      </c>
      <c r="AN29">
        <v>2.7</v>
      </c>
      <c r="AO29">
        <v>24.4</v>
      </c>
      <c r="AQ29">
        <f t="shared" si="16"/>
        <v>3110</v>
      </c>
      <c r="AR29">
        <f t="shared" si="17"/>
        <v>2480</v>
      </c>
      <c r="AS29">
        <f t="shared" si="18"/>
        <v>2470</v>
      </c>
      <c r="AT29">
        <f t="shared" si="19"/>
        <v>2330</v>
      </c>
      <c r="AU29">
        <f t="shared" si="20"/>
        <v>2320</v>
      </c>
      <c r="AV29">
        <f t="shared" si="21"/>
        <v>2410</v>
      </c>
      <c r="AW29">
        <f t="shared" si="22"/>
        <v>2390</v>
      </c>
      <c r="AX29">
        <f t="shared" si="23"/>
        <v>2590</v>
      </c>
      <c r="AY29">
        <f t="shared" si="24"/>
        <v>2890</v>
      </c>
      <c r="AZ29">
        <f t="shared" si="25"/>
        <v>310</v>
      </c>
      <c r="BA29">
        <f t="shared" si="26"/>
        <v>270</v>
      </c>
      <c r="BB29">
        <f t="shared" si="27"/>
        <v>2440</v>
      </c>
      <c r="BJ29" s="16">
        <f t="shared" si="28"/>
        <v>1225.3168000000001</v>
      </c>
      <c r="BK29" s="16">
        <f t="shared" si="29"/>
        <v>994.07719999999983</v>
      </c>
      <c r="BL29" s="16">
        <f t="shared" si="30"/>
        <v>1024.9904000000001</v>
      </c>
      <c r="BM29" s="16">
        <f t="shared" si="31"/>
        <v>964.16119999999989</v>
      </c>
      <c r="BN29" s="16">
        <f t="shared" si="32"/>
        <v>757.9624</v>
      </c>
      <c r="BO29" s="16">
        <f t="shared" si="33"/>
        <v>1719.4848</v>
      </c>
      <c r="BP29" s="16">
        <f t="shared" si="34"/>
        <v>1831.0604000000001</v>
      </c>
      <c r="BQ29" s="16">
        <f t="shared" si="35"/>
        <v>1653.8912</v>
      </c>
      <c r="BR29" s="16">
        <f t="shared" si="36"/>
        <v>499.79839999999996</v>
      </c>
      <c r="BS29" s="16">
        <f t="shared" si="37"/>
        <v>209.51679999999999</v>
      </c>
      <c r="BT29" s="16">
        <f t="shared" si="38"/>
        <v>210.21480000000003</v>
      </c>
      <c r="BU29" s="16">
        <f t="shared" si="39"/>
        <v>432.98599999999999</v>
      </c>
      <c r="BV29" s="4">
        <f t="shared" si="40"/>
        <v>11523.4604</v>
      </c>
      <c r="BX29" s="16">
        <f t="shared" si="41"/>
        <v>13613.9372</v>
      </c>
      <c r="BZ29" s="16">
        <f t="shared" si="42"/>
        <v>1361.6064000000001</v>
      </c>
      <c r="CA29" s="16">
        <f t="shared" si="43"/>
        <v>1085.6715999999999</v>
      </c>
      <c r="CB29" s="16">
        <f t="shared" si="44"/>
        <v>1107.6351999999999</v>
      </c>
      <c r="CC29" s="16">
        <f t="shared" si="45"/>
        <v>1039.1235999999999</v>
      </c>
      <c r="CD29" s="16">
        <f t="shared" si="46"/>
        <v>880.47120000000007</v>
      </c>
      <c r="CE29" s="16">
        <f t="shared" si="47"/>
        <v>1627.1504</v>
      </c>
      <c r="CF29" s="16">
        <f t="shared" si="48"/>
        <v>1708.9731999999999</v>
      </c>
      <c r="CG29" s="16">
        <f t="shared" si="49"/>
        <v>1605.6976</v>
      </c>
      <c r="CH29" s="16">
        <f t="shared" si="50"/>
        <v>774.10719999999992</v>
      </c>
      <c r="CI29" s="16">
        <f t="shared" si="51"/>
        <v>159.4992</v>
      </c>
      <c r="CJ29" s="16">
        <f t="shared" si="52"/>
        <v>153.58519999999999</v>
      </c>
      <c r="CK29" s="16">
        <f t="shared" si="53"/>
        <v>651.93399999999997</v>
      </c>
      <c r="CL29" s="4">
        <f t="shared" si="54"/>
        <v>12155.4548</v>
      </c>
      <c r="CN29" s="16">
        <f t="shared" si="55"/>
        <v>95207</v>
      </c>
      <c r="CO29" s="6">
        <f t="shared" si="56"/>
        <v>5.4844150807338954</v>
      </c>
      <c r="CP29" s="6">
        <f t="shared" si="57"/>
        <v>18.141050755899691</v>
      </c>
    </row>
    <row r="30" spans="2:94" x14ac:dyDescent="0.25">
      <c r="B30" s="3" t="s">
        <v>66</v>
      </c>
      <c r="C30" s="3">
        <v>55973</v>
      </c>
      <c r="D30">
        <v>6730</v>
      </c>
      <c r="E30">
        <v>6594</v>
      </c>
      <c r="F30">
        <v>5855</v>
      </c>
      <c r="G30">
        <v>12540</v>
      </c>
      <c r="H30">
        <v>13017</v>
      </c>
      <c r="I30">
        <v>15812</v>
      </c>
      <c r="J30">
        <v>14154</v>
      </c>
      <c r="K30">
        <v>12027</v>
      </c>
      <c r="L30">
        <v>2738</v>
      </c>
      <c r="M30">
        <v>1088</v>
      </c>
      <c r="N30">
        <v>687</v>
      </c>
      <c r="O30">
        <v>1488</v>
      </c>
      <c r="Q30">
        <f t="shared" si="4"/>
        <v>2000</v>
      </c>
      <c r="R30">
        <f t="shared" si="5"/>
        <v>2000</v>
      </c>
      <c r="S30">
        <f t="shared" si="6"/>
        <v>2000</v>
      </c>
      <c r="T30">
        <f t="shared" si="7"/>
        <v>2000</v>
      </c>
      <c r="U30">
        <f t="shared" si="8"/>
        <v>2000</v>
      </c>
      <c r="V30">
        <f t="shared" si="9"/>
        <v>2000</v>
      </c>
      <c r="W30">
        <f t="shared" si="10"/>
        <v>2000</v>
      </c>
      <c r="X30">
        <f t="shared" si="11"/>
        <v>2000</v>
      </c>
      <c r="Y30">
        <f t="shared" si="12"/>
        <v>2000</v>
      </c>
      <c r="Z30">
        <f t="shared" si="13"/>
        <v>1088</v>
      </c>
      <c r="AA30">
        <f t="shared" si="14"/>
        <v>687</v>
      </c>
      <c r="AB30">
        <f t="shared" si="15"/>
        <v>1488</v>
      </c>
      <c r="AD30">
        <v>39.1</v>
      </c>
      <c r="AE30">
        <v>36.4</v>
      </c>
      <c r="AF30">
        <v>34.700000000000003</v>
      </c>
      <c r="AG30">
        <v>38.6</v>
      </c>
      <c r="AH30">
        <v>39.6</v>
      </c>
      <c r="AI30">
        <v>35.5</v>
      </c>
      <c r="AJ30">
        <v>34.5</v>
      </c>
      <c r="AK30">
        <v>41.1</v>
      </c>
      <c r="AL30">
        <v>23.4</v>
      </c>
      <c r="AM30">
        <v>10.5</v>
      </c>
      <c r="AN30">
        <v>13.2</v>
      </c>
      <c r="AO30">
        <v>14.8</v>
      </c>
      <c r="AQ30">
        <f t="shared" si="16"/>
        <v>3910</v>
      </c>
      <c r="AR30">
        <f t="shared" si="17"/>
        <v>3640</v>
      </c>
      <c r="AS30">
        <f t="shared" si="18"/>
        <v>3470.0000000000005</v>
      </c>
      <c r="AT30">
        <f t="shared" si="19"/>
        <v>3860</v>
      </c>
      <c r="AU30">
        <f t="shared" si="20"/>
        <v>3960</v>
      </c>
      <c r="AV30">
        <f t="shared" si="21"/>
        <v>3550</v>
      </c>
      <c r="AW30">
        <f t="shared" si="22"/>
        <v>3450</v>
      </c>
      <c r="AX30">
        <f t="shared" si="23"/>
        <v>4110</v>
      </c>
      <c r="AY30">
        <f t="shared" si="24"/>
        <v>2340</v>
      </c>
      <c r="AZ30">
        <f t="shared" si="25"/>
        <v>1050</v>
      </c>
      <c r="BA30">
        <f t="shared" si="26"/>
        <v>687</v>
      </c>
      <c r="BB30">
        <f t="shared" si="27"/>
        <v>1480</v>
      </c>
      <c r="BJ30" s="16">
        <f t="shared" si="28"/>
        <v>830.20399999999984</v>
      </c>
      <c r="BK30" s="16">
        <f t="shared" si="29"/>
        <v>815.13519999999994</v>
      </c>
      <c r="BL30" s="16">
        <f t="shared" si="30"/>
        <v>733.25399999999991</v>
      </c>
      <c r="BM30" s="16">
        <f t="shared" si="31"/>
        <v>1473.952</v>
      </c>
      <c r="BN30" s="16">
        <f t="shared" si="32"/>
        <v>1526.8036</v>
      </c>
      <c r="BO30" s="16">
        <f t="shared" si="33"/>
        <v>1836.4896000000001</v>
      </c>
      <c r="BP30" s="16">
        <f t="shared" si="34"/>
        <v>1652.7832000000001</v>
      </c>
      <c r="BQ30" s="16">
        <f t="shared" si="35"/>
        <v>1417.1116000000002</v>
      </c>
      <c r="BR30" s="16">
        <f t="shared" si="36"/>
        <v>387.8904</v>
      </c>
      <c r="BS30" s="16">
        <f t="shared" si="37"/>
        <v>178.8048</v>
      </c>
      <c r="BT30" s="16">
        <f t="shared" si="38"/>
        <v>122.82520000000001</v>
      </c>
      <c r="BU30" s="16">
        <f t="shared" si="39"/>
        <v>234.64480000000003</v>
      </c>
      <c r="BV30" s="4">
        <f t="shared" si="40"/>
        <v>11209.8984</v>
      </c>
      <c r="BX30" s="16">
        <f t="shared" si="41"/>
        <v>13268.148000000001</v>
      </c>
      <c r="BZ30" s="16">
        <f t="shared" si="42"/>
        <v>1187.356</v>
      </c>
      <c r="CA30" s="16">
        <f t="shared" si="43"/>
        <v>1133.1095999999998</v>
      </c>
      <c r="CB30" s="16">
        <f t="shared" si="44"/>
        <v>1043.81</v>
      </c>
      <c r="CC30" s="16">
        <f t="shared" si="45"/>
        <v>1669.8000000000002</v>
      </c>
      <c r="CD30" s="16">
        <f t="shared" si="46"/>
        <v>1725.8987999999999</v>
      </c>
      <c r="CE30" s="16">
        <f t="shared" si="47"/>
        <v>1896.8528000000001</v>
      </c>
      <c r="CF30" s="16">
        <f t="shared" si="48"/>
        <v>1741.0776000000001</v>
      </c>
      <c r="CG30" s="16">
        <f t="shared" si="49"/>
        <v>1666.1027999999999</v>
      </c>
      <c r="CH30" s="16">
        <f t="shared" si="50"/>
        <v>601.7432</v>
      </c>
      <c r="CI30" s="16">
        <f t="shared" si="51"/>
        <v>258.1472</v>
      </c>
      <c r="CJ30" s="16">
        <f t="shared" si="52"/>
        <v>214.02539999999999</v>
      </c>
      <c r="CK30" s="16">
        <f t="shared" si="53"/>
        <v>360.01919999999996</v>
      </c>
      <c r="CL30" s="4">
        <f t="shared" si="54"/>
        <v>13497.942600000002</v>
      </c>
      <c r="CN30" s="16">
        <f t="shared" si="55"/>
        <v>92730</v>
      </c>
      <c r="CO30" s="6">
        <f t="shared" si="56"/>
        <v>20.410927185566653</v>
      </c>
      <c r="CP30" s="6">
        <f t="shared" si="57"/>
        <v>18.361001380708331</v>
      </c>
    </row>
    <row r="31" spans="2:94" x14ac:dyDescent="0.25">
      <c r="B31" s="3" t="s">
        <v>66</v>
      </c>
      <c r="C31" s="3">
        <v>56064</v>
      </c>
      <c r="D31">
        <v>16140</v>
      </c>
      <c r="E31">
        <v>11220</v>
      </c>
      <c r="F31">
        <v>9720</v>
      </c>
      <c r="G31">
        <v>14460</v>
      </c>
      <c r="H31">
        <v>26460</v>
      </c>
      <c r="I31">
        <v>25860</v>
      </c>
      <c r="J31">
        <v>25620</v>
      </c>
      <c r="K31">
        <v>17100</v>
      </c>
      <c r="L31">
        <v>2400</v>
      </c>
      <c r="M31">
        <v>720</v>
      </c>
      <c r="N31">
        <v>780</v>
      </c>
      <c r="O31">
        <v>720</v>
      </c>
      <c r="Q31">
        <f t="shared" si="4"/>
        <v>2000</v>
      </c>
      <c r="R31">
        <f t="shared" si="5"/>
        <v>2000</v>
      </c>
      <c r="S31">
        <f t="shared" si="6"/>
        <v>2000</v>
      </c>
      <c r="T31">
        <f t="shared" si="7"/>
        <v>2000</v>
      </c>
      <c r="U31">
        <f t="shared" si="8"/>
        <v>2000</v>
      </c>
      <c r="V31">
        <f t="shared" si="9"/>
        <v>2000</v>
      </c>
      <c r="W31">
        <f t="shared" si="10"/>
        <v>2000</v>
      </c>
      <c r="X31">
        <f t="shared" si="11"/>
        <v>2000</v>
      </c>
      <c r="Y31">
        <f t="shared" si="12"/>
        <v>2000</v>
      </c>
      <c r="Z31">
        <f t="shared" si="13"/>
        <v>720</v>
      </c>
      <c r="AA31">
        <f t="shared" si="14"/>
        <v>780</v>
      </c>
      <c r="AB31">
        <f t="shared" si="15"/>
        <v>720</v>
      </c>
      <c r="AD31">
        <v>30.5</v>
      </c>
      <c r="AE31">
        <v>29.7</v>
      </c>
      <c r="AF31">
        <v>35.700000000000003</v>
      </c>
      <c r="AG31">
        <v>37.9</v>
      </c>
      <c r="AH31">
        <v>50.6</v>
      </c>
      <c r="AI31">
        <v>50.4</v>
      </c>
      <c r="AJ31">
        <v>46.5</v>
      </c>
      <c r="AK31">
        <v>42.9</v>
      </c>
      <c r="AL31">
        <v>39.299999999999997</v>
      </c>
      <c r="AM31">
        <v>7.9</v>
      </c>
      <c r="AN31">
        <v>6.7</v>
      </c>
      <c r="AO31">
        <v>6.2</v>
      </c>
      <c r="AQ31">
        <f t="shared" si="16"/>
        <v>3050</v>
      </c>
      <c r="AR31">
        <f t="shared" si="17"/>
        <v>2970</v>
      </c>
      <c r="AS31">
        <f t="shared" si="18"/>
        <v>3570.0000000000005</v>
      </c>
      <c r="AT31">
        <f t="shared" si="19"/>
        <v>3790</v>
      </c>
      <c r="AU31">
        <f t="shared" si="20"/>
        <v>5060</v>
      </c>
      <c r="AV31">
        <f t="shared" si="21"/>
        <v>5040</v>
      </c>
      <c r="AW31">
        <f t="shared" si="22"/>
        <v>4650</v>
      </c>
      <c r="AX31">
        <f t="shared" si="23"/>
        <v>4290</v>
      </c>
      <c r="AY31">
        <f t="shared" si="24"/>
        <v>2400</v>
      </c>
      <c r="AZ31">
        <f t="shared" si="25"/>
        <v>720</v>
      </c>
      <c r="BA31">
        <f t="shared" si="26"/>
        <v>670</v>
      </c>
      <c r="BB31">
        <f t="shared" si="27"/>
        <v>620</v>
      </c>
      <c r="BJ31" s="16">
        <f t="shared" si="28"/>
        <v>1872.8320000000001</v>
      </c>
      <c r="BK31" s="16">
        <f t="shared" si="29"/>
        <v>1327.6959999999999</v>
      </c>
      <c r="BL31" s="16">
        <f t="shared" si="30"/>
        <v>1161.4960000000001</v>
      </c>
      <c r="BM31" s="16">
        <f t="shared" si="31"/>
        <v>1686.6880000000001</v>
      </c>
      <c r="BN31" s="16">
        <f t="shared" si="32"/>
        <v>3016.288</v>
      </c>
      <c r="BO31" s="16">
        <f t="shared" si="33"/>
        <v>2949.808</v>
      </c>
      <c r="BP31" s="16">
        <f t="shared" si="34"/>
        <v>2923.2159999999999</v>
      </c>
      <c r="BQ31" s="16">
        <f t="shared" si="35"/>
        <v>1979.2</v>
      </c>
      <c r="BR31" s="16">
        <f t="shared" si="36"/>
        <v>350.44</v>
      </c>
      <c r="BS31" s="16">
        <f t="shared" si="37"/>
        <v>127.432</v>
      </c>
      <c r="BT31" s="16">
        <f t="shared" si="38"/>
        <v>135.80799999999999</v>
      </c>
      <c r="BU31" s="16">
        <f t="shared" si="39"/>
        <v>127.432</v>
      </c>
      <c r="BV31" s="4">
        <f t="shared" si="40"/>
        <v>17658.336000000003</v>
      </c>
      <c r="BX31" s="16">
        <f t="shared" si="41"/>
        <v>21430.560000000001</v>
      </c>
      <c r="BZ31" s="16">
        <f t="shared" si="42"/>
        <v>1845.336</v>
      </c>
      <c r="CA31" s="16">
        <f t="shared" si="43"/>
        <v>1417.4159999999999</v>
      </c>
      <c r="CB31" s="16">
        <f t="shared" si="44"/>
        <v>1385.8560000000002</v>
      </c>
      <c r="CC31" s="16">
        <f t="shared" si="45"/>
        <v>1820.7599999999998</v>
      </c>
      <c r="CD31" s="16">
        <f t="shared" si="46"/>
        <v>3034.7280000000001</v>
      </c>
      <c r="CE31" s="16">
        <f t="shared" si="47"/>
        <v>2980.92</v>
      </c>
      <c r="CF31" s="16">
        <f t="shared" si="48"/>
        <v>2898.8879999999999</v>
      </c>
      <c r="CG31" s="16">
        <f t="shared" si="49"/>
        <v>2122.7759999999998</v>
      </c>
      <c r="CH31" s="16">
        <f t="shared" si="50"/>
        <v>696.85799999999995</v>
      </c>
      <c r="CI31" s="16">
        <f t="shared" si="51"/>
        <v>180.03799999999998</v>
      </c>
      <c r="CJ31" s="16">
        <f t="shared" si="52"/>
        <v>171.95999999999998</v>
      </c>
      <c r="CK31" s="16">
        <f t="shared" si="53"/>
        <v>158.976</v>
      </c>
      <c r="CL31" s="4">
        <f t="shared" si="54"/>
        <v>18714.511999999999</v>
      </c>
      <c r="CN31" s="16">
        <f t="shared" si="55"/>
        <v>151200</v>
      </c>
      <c r="CO31" s="6">
        <f t="shared" si="56"/>
        <v>5.9811751231825916</v>
      </c>
      <c r="CP31" s="6">
        <f t="shared" si="57"/>
        <v>21.362284645620043</v>
      </c>
    </row>
    <row r="32" spans="2:94" x14ac:dyDescent="0.25">
      <c r="B32" s="3" t="s">
        <v>66</v>
      </c>
      <c r="C32" s="3">
        <v>56109</v>
      </c>
      <c r="D32">
        <v>4560</v>
      </c>
      <c r="E32">
        <v>4320</v>
      </c>
      <c r="F32">
        <v>4200</v>
      </c>
      <c r="G32">
        <v>2820</v>
      </c>
      <c r="H32">
        <v>3840</v>
      </c>
      <c r="I32">
        <v>4200</v>
      </c>
      <c r="J32">
        <v>4140</v>
      </c>
      <c r="K32">
        <v>4500</v>
      </c>
      <c r="L32">
        <v>5760</v>
      </c>
      <c r="M32">
        <v>3840</v>
      </c>
      <c r="N32">
        <v>4140</v>
      </c>
      <c r="O32">
        <v>4080</v>
      </c>
      <c r="Q32">
        <f t="shared" si="4"/>
        <v>2000</v>
      </c>
      <c r="R32">
        <f t="shared" si="5"/>
        <v>2000</v>
      </c>
      <c r="S32">
        <f t="shared" si="6"/>
        <v>2000</v>
      </c>
      <c r="T32">
        <f t="shared" si="7"/>
        <v>2000</v>
      </c>
      <c r="U32">
        <f t="shared" si="8"/>
        <v>2000</v>
      </c>
      <c r="V32">
        <f t="shared" si="9"/>
        <v>2000</v>
      </c>
      <c r="W32">
        <f t="shared" si="10"/>
        <v>2000</v>
      </c>
      <c r="X32">
        <f t="shared" si="11"/>
        <v>2000</v>
      </c>
      <c r="Y32">
        <f t="shared" si="12"/>
        <v>2000</v>
      </c>
      <c r="Z32">
        <f t="shared" si="13"/>
        <v>2000</v>
      </c>
      <c r="AA32">
        <f t="shared" si="14"/>
        <v>2000</v>
      </c>
      <c r="AB32">
        <f t="shared" si="15"/>
        <v>2000</v>
      </c>
      <c r="AD32">
        <v>29.2</v>
      </c>
      <c r="AE32">
        <v>35.5</v>
      </c>
      <c r="AF32">
        <v>31.6</v>
      </c>
      <c r="AG32">
        <v>16.600000000000001</v>
      </c>
      <c r="AH32">
        <v>19.2</v>
      </c>
      <c r="AI32">
        <v>18.2</v>
      </c>
      <c r="AJ32">
        <v>26.8</v>
      </c>
      <c r="AK32">
        <v>29.2</v>
      </c>
      <c r="AL32">
        <v>38.6</v>
      </c>
      <c r="AM32">
        <v>26.6</v>
      </c>
      <c r="AN32">
        <v>16.3</v>
      </c>
      <c r="AO32">
        <v>22.3</v>
      </c>
      <c r="AQ32">
        <f t="shared" si="16"/>
        <v>2920</v>
      </c>
      <c r="AR32">
        <f t="shared" si="17"/>
        <v>3550</v>
      </c>
      <c r="AS32">
        <f t="shared" si="18"/>
        <v>3160</v>
      </c>
      <c r="AT32">
        <f t="shared" si="19"/>
        <v>1660.0000000000002</v>
      </c>
      <c r="AU32">
        <f t="shared" si="20"/>
        <v>1920</v>
      </c>
      <c r="AV32">
        <f t="shared" si="21"/>
        <v>1820</v>
      </c>
      <c r="AW32">
        <f t="shared" si="22"/>
        <v>2680</v>
      </c>
      <c r="AX32">
        <f t="shared" si="23"/>
        <v>2920</v>
      </c>
      <c r="AY32">
        <f t="shared" si="24"/>
        <v>3860</v>
      </c>
      <c r="AZ32">
        <f t="shared" si="25"/>
        <v>2660</v>
      </c>
      <c r="BA32">
        <f t="shared" si="26"/>
        <v>1630</v>
      </c>
      <c r="BB32">
        <f t="shared" si="27"/>
        <v>2230</v>
      </c>
      <c r="BJ32" s="16">
        <f t="shared" si="28"/>
        <v>589.76799999999992</v>
      </c>
      <c r="BK32" s="16">
        <f t="shared" si="29"/>
        <v>563.17599999999993</v>
      </c>
      <c r="BL32" s="16">
        <f t="shared" si="30"/>
        <v>549.88</v>
      </c>
      <c r="BM32" s="16">
        <f t="shared" si="31"/>
        <v>396.976</v>
      </c>
      <c r="BN32" s="16">
        <f t="shared" si="32"/>
        <v>509.99200000000002</v>
      </c>
      <c r="BO32" s="16">
        <f t="shared" si="33"/>
        <v>549.88</v>
      </c>
      <c r="BP32" s="16">
        <f t="shared" si="34"/>
        <v>543.23199999999997</v>
      </c>
      <c r="BQ32" s="16">
        <f t="shared" si="35"/>
        <v>583.12</v>
      </c>
      <c r="BR32" s="16">
        <f t="shared" si="36"/>
        <v>722.72799999999995</v>
      </c>
      <c r="BS32" s="16">
        <f t="shared" si="37"/>
        <v>509.99200000000002</v>
      </c>
      <c r="BT32" s="16">
        <f t="shared" si="38"/>
        <v>543.23199999999997</v>
      </c>
      <c r="BU32" s="16">
        <f t="shared" si="39"/>
        <v>536.58399999999995</v>
      </c>
      <c r="BV32" s="4">
        <f t="shared" si="40"/>
        <v>6598.56</v>
      </c>
      <c r="BX32" s="16">
        <f t="shared" si="41"/>
        <v>7358.88</v>
      </c>
      <c r="BZ32" s="16">
        <f t="shared" si="42"/>
        <v>847.39199999999994</v>
      </c>
      <c r="CA32" s="16">
        <f t="shared" si="43"/>
        <v>926.92799999999988</v>
      </c>
      <c r="CB32" s="16">
        <f t="shared" si="44"/>
        <v>855.02399999999989</v>
      </c>
      <c r="CC32" s="16">
        <f t="shared" si="45"/>
        <v>500.95200000000006</v>
      </c>
      <c r="CD32" s="16">
        <f t="shared" si="46"/>
        <v>628.22399999999993</v>
      </c>
      <c r="CE32" s="16">
        <f t="shared" si="47"/>
        <v>642.76800000000003</v>
      </c>
      <c r="CF32" s="16">
        <f t="shared" si="48"/>
        <v>773.928</v>
      </c>
      <c r="CG32" s="16">
        <f t="shared" si="49"/>
        <v>842.32799999999997</v>
      </c>
      <c r="CH32" s="16">
        <f t="shared" si="50"/>
        <v>1097.568</v>
      </c>
      <c r="CI32" s="16">
        <f t="shared" si="51"/>
        <v>745.44</v>
      </c>
      <c r="CJ32" s="16">
        <f t="shared" si="52"/>
        <v>607.60799999999995</v>
      </c>
      <c r="CK32" s="16">
        <f t="shared" si="53"/>
        <v>697.58400000000006</v>
      </c>
      <c r="CL32" s="4">
        <f t="shared" si="54"/>
        <v>9165.7440000000006</v>
      </c>
      <c r="CN32" s="16">
        <f t="shared" si="55"/>
        <v>50400</v>
      </c>
      <c r="CO32" s="6">
        <f t="shared" si="56"/>
        <v>38.905215683421844</v>
      </c>
      <c r="CP32" s="6">
        <f t="shared" si="57"/>
        <v>11.522514003055218</v>
      </c>
    </row>
    <row r="33" spans="2:94" x14ac:dyDescent="0.25">
      <c r="B33" s="3" t="s">
        <v>66</v>
      </c>
      <c r="C33" s="3">
        <v>56116</v>
      </c>
      <c r="D33">
        <v>1680</v>
      </c>
      <c r="E33">
        <v>1200</v>
      </c>
      <c r="F33">
        <v>5580</v>
      </c>
      <c r="G33">
        <v>13260</v>
      </c>
      <c r="H33">
        <v>19620</v>
      </c>
      <c r="I33">
        <v>21060</v>
      </c>
      <c r="J33">
        <v>16920</v>
      </c>
      <c r="K33">
        <v>14940</v>
      </c>
      <c r="L33">
        <v>2040</v>
      </c>
      <c r="M33">
        <v>480</v>
      </c>
      <c r="N33">
        <v>240</v>
      </c>
      <c r="O33">
        <v>240</v>
      </c>
      <c r="Q33">
        <f t="shared" si="4"/>
        <v>1680</v>
      </c>
      <c r="R33">
        <f t="shared" si="5"/>
        <v>1200</v>
      </c>
      <c r="S33">
        <f t="shared" si="6"/>
        <v>2000</v>
      </c>
      <c r="T33">
        <f t="shared" si="7"/>
        <v>2000</v>
      </c>
      <c r="U33">
        <f t="shared" si="8"/>
        <v>2000</v>
      </c>
      <c r="V33">
        <f t="shared" si="9"/>
        <v>2000</v>
      </c>
      <c r="W33">
        <f t="shared" si="10"/>
        <v>2000</v>
      </c>
      <c r="X33">
        <f t="shared" si="11"/>
        <v>2000</v>
      </c>
      <c r="Y33">
        <f t="shared" si="12"/>
        <v>2000</v>
      </c>
      <c r="Z33">
        <f t="shared" si="13"/>
        <v>480</v>
      </c>
      <c r="AA33">
        <f t="shared" si="14"/>
        <v>240</v>
      </c>
      <c r="AB33">
        <f t="shared" si="15"/>
        <v>240</v>
      </c>
      <c r="AD33">
        <v>12</v>
      </c>
      <c r="AE33">
        <v>10.4</v>
      </c>
      <c r="AF33">
        <v>17.5</v>
      </c>
      <c r="AG33">
        <v>43.5</v>
      </c>
      <c r="AH33">
        <v>41.6</v>
      </c>
      <c r="AI33">
        <v>49.1</v>
      </c>
      <c r="AJ33">
        <v>45.2</v>
      </c>
      <c r="AK33" s="5">
        <v>42.378</v>
      </c>
      <c r="AL33">
        <v>14.6</v>
      </c>
      <c r="AM33">
        <v>7.4</v>
      </c>
      <c r="AN33">
        <v>5.8</v>
      </c>
      <c r="AO33">
        <v>5.5</v>
      </c>
      <c r="AQ33">
        <f t="shared" si="16"/>
        <v>1200</v>
      </c>
      <c r="AR33">
        <f t="shared" si="17"/>
        <v>1040</v>
      </c>
      <c r="AS33">
        <f t="shared" si="18"/>
        <v>1750</v>
      </c>
      <c r="AT33">
        <f t="shared" si="19"/>
        <v>4350</v>
      </c>
      <c r="AU33">
        <f t="shared" si="20"/>
        <v>4160</v>
      </c>
      <c r="AV33">
        <f t="shared" si="21"/>
        <v>4910</v>
      </c>
      <c r="AW33">
        <f t="shared" si="22"/>
        <v>4520</v>
      </c>
      <c r="AX33">
        <f t="shared" si="23"/>
        <v>4237.8</v>
      </c>
      <c r="AY33">
        <f t="shared" si="24"/>
        <v>1460</v>
      </c>
      <c r="AZ33">
        <f t="shared" si="25"/>
        <v>480</v>
      </c>
      <c r="BA33">
        <f t="shared" si="26"/>
        <v>240</v>
      </c>
      <c r="BB33">
        <f t="shared" si="27"/>
        <v>240</v>
      </c>
      <c r="BJ33" s="16">
        <f t="shared" si="28"/>
        <v>261.44799999999998</v>
      </c>
      <c r="BK33" s="16">
        <f t="shared" si="29"/>
        <v>194.44</v>
      </c>
      <c r="BL33" s="16">
        <f t="shared" si="30"/>
        <v>702.78399999999999</v>
      </c>
      <c r="BM33" s="16">
        <f t="shared" si="31"/>
        <v>1553.7280000000001</v>
      </c>
      <c r="BN33" s="16">
        <f t="shared" si="32"/>
        <v>2258.4159999999997</v>
      </c>
      <c r="BO33" s="16">
        <f t="shared" si="33"/>
        <v>2417.9679999999998</v>
      </c>
      <c r="BP33" s="16">
        <f t="shared" si="34"/>
        <v>1959.2560000000001</v>
      </c>
      <c r="BQ33" s="16">
        <f t="shared" si="35"/>
        <v>1739.8720000000001</v>
      </c>
      <c r="BR33" s="16">
        <f t="shared" si="36"/>
        <v>310.55200000000002</v>
      </c>
      <c r="BS33" s="16">
        <f t="shared" si="37"/>
        <v>93.927999999999997</v>
      </c>
      <c r="BT33" s="16">
        <f t="shared" si="38"/>
        <v>60.423999999999999</v>
      </c>
      <c r="BU33" s="16">
        <f t="shared" si="39"/>
        <v>60.423999999999999</v>
      </c>
      <c r="BV33" s="4">
        <f t="shared" si="40"/>
        <v>11613.24</v>
      </c>
      <c r="BX33" s="16">
        <f t="shared" si="41"/>
        <v>13900.536000000002</v>
      </c>
      <c r="BZ33" s="16">
        <f t="shared" si="42"/>
        <v>331.87199999999996</v>
      </c>
      <c r="CA33" s="16">
        <f t="shared" si="43"/>
        <v>266.01599999999996</v>
      </c>
      <c r="CB33" s="16">
        <f t="shared" si="44"/>
        <v>748.15200000000004</v>
      </c>
      <c r="CC33" s="16">
        <f t="shared" si="45"/>
        <v>1808.184</v>
      </c>
      <c r="CD33" s="16">
        <f t="shared" si="46"/>
        <v>2314.8720000000003</v>
      </c>
      <c r="CE33" s="16">
        <f t="shared" si="47"/>
        <v>2555.2080000000001</v>
      </c>
      <c r="CF33" s="16">
        <f t="shared" si="48"/>
        <v>2144.0159999999996</v>
      </c>
      <c r="CG33" s="16">
        <f t="shared" si="49"/>
        <v>1932.20352</v>
      </c>
      <c r="CH33" s="16">
        <f t="shared" si="50"/>
        <v>403.44</v>
      </c>
      <c r="CI33" s="16">
        <f t="shared" si="51"/>
        <v>135.94</v>
      </c>
      <c r="CJ33" s="16">
        <f t="shared" si="52"/>
        <v>83.635999999999996</v>
      </c>
      <c r="CK33" s="16">
        <f t="shared" si="53"/>
        <v>81.397999999999996</v>
      </c>
      <c r="CL33" s="4">
        <f t="shared" si="54"/>
        <v>12804.937519999999</v>
      </c>
      <c r="CN33" s="16">
        <f t="shared" si="55"/>
        <v>97260</v>
      </c>
      <c r="CO33" s="6">
        <f t="shared" si="56"/>
        <v>10.261542170832595</v>
      </c>
      <c r="CP33" s="6">
        <f t="shared" si="57"/>
        <v>19.695588827924016</v>
      </c>
    </row>
    <row r="34" spans="2:94" x14ac:dyDescent="0.25">
      <c r="B34" s="3" t="s">
        <v>66</v>
      </c>
      <c r="C34" s="3">
        <v>60585</v>
      </c>
      <c r="D34">
        <v>6120</v>
      </c>
      <c r="E34">
        <v>13600</v>
      </c>
      <c r="F34">
        <v>4480</v>
      </c>
      <c r="G34">
        <v>760</v>
      </c>
      <c r="H34">
        <v>600</v>
      </c>
      <c r="I34">
        <v>600</v>
      </c>
      <c r="J34">
        <v>1160</v>
      </c>
      <c r="K34">
        <v>3600</v>
      </c>
      <c r="L34">
        <v>1800</v>
      </c>
      <c r="M34">
        <v>160</v>
      </c>
      <c r="N34">
        <v>1600</v>
      </c>
      <c r="O34">
        <v>280</v>
      </c>
      <c r="Q34">
        <f t="shared" si="4"/>
        <v>2000</v>
      </c>
      <c r="R34">
        <f t="shared" si="5"/>
        <v>2000</v>
      </c>
      <c r="S34">
        <f t="shared" si="6"/>
        <v>2000</v>
      </c>
      <c r="T34">
        <f t="shared" si="7"/>
        <v>760</v>
      </c>
      <c r="U34">
        <f t="shared" si="8"/>
        <v>600</v>
      </c>
      <c r="V34">
        <f t="shared" si="9"/>
        <v>600</v>
      </c>
      <c r="W34">
        <f t="shared" si="10"/>
        <v>1160</v>
      </c>
      <c r="X34">
        <f t="shared" si="11"/>
        <v>2000</v>
      </c>
      <c r="Y34">
        <f t="shared" si="12"/>
        <v>1800</v>
      </c>
      <c r="Z34">
        <f t="shared" si="13"/>
        <v>160</v>
      </c>
      <c r="AA34">
        <f t="shared" si="14"/>
        <v>1600</v>
      </c>
      <c r="AB34">
        <f t="shared" si="15"/>
        <v>280</v>
      </c>
      <c r="AD34">
        <v>36.799999999999997</v>
      </c>
      <c r="AE34">
        <v>49.8</v>
      </c>
      <c r="AF34">
        <v>31.8</v>
      </c>
      <c r="AG34">
        <v>4</v>
      </c>
      <c r="AH34">
        <v>2.2000000000000002</v>
      </c>
      <c r="AI34">
        <v>2.2000000000000002</v>
      </c>
      <c r="AJ34">
        <v>10.199999999999999</v>
      </c>
      <c r="AK34">
        <v>20.3</v>
      </c>
      <c r="AL34">
        <v>17.3</v>
      </c>
      <c r="AM34">
        <v>1.4</v>
      </c>
      <c r="AN34">
        <v>18.100000000000001</v>
      </c>
      <c r="AO34">
        <v>6.1</v>
      </c>
      <c r="AQ34">
        <f t="shared" si="16"/>
        <v>3679.9999999999995</v>
      </c>
      <c r="AR34">
        <f t="shared" si="17"/>
        <v>4980</v>
      </c>
      <c r="AS34">
        <f t="shared" si="18"/>
        <v>3180</v>
      </c>
      <c r="AT34">
        <f t="shared" si="19"/>
        <v>400</v>
      </c>
      <c r="AU34">
        <f t="shared" si="20"/>
        <v>220.00000000000003</v>
      </c>
      <c r="AV34">
        <f t="shared" si="21"/>
        <v>220.00000000000003</v>
      </c>
      <c r="AW34">
        <f t="shared" si="22"/>
        <v>1019.9999999999999</v>
      </c>
      <c r="AX34">
        <f t="shared" si="23"/>
        <v>2030</v>
      </c>
      <c r="AY34">
        <f t="shared" si="24"/>
        <v>1730</v>
      </c>
      <c r="AZ34">
        <f t="shared" si="25"/>
        <v>140</v>
      </c>
      <c r="BA34">
        <f t="shared" si="26"/>
        <v>1600</v>
      </c>
      <c r="BB34">
        <f t="shared" si="27"/>
        <v>280</v>
      </c>
      <c r="BJ34" s="16">
        <f t="shared" si="28"/>
        <v>762.61599999999987</v>
      </c>
      <c r="BK34" s="16">
        <f t="shared" si="29"/>
        <v>1591.4</v>
      </c>
      <c r="BL34" s="16">
        <f t="shared" si="30"/>
        <v>580.90399999999988</v>
      </c>
      <c r="BM34" s="16">
        <f t="shared" si="31"/>
        <v>133.01600000000002</v>
      </c>
      <c r="BN34" s="16">
        <f t="shared" si="32"/>
        <v>110.68</v>
      </c>
      <c r="BO34" s="16">
        <f t="shared" si="33"/>
        <v>110.68</v>
      </c>
      <c r="BP34" s="16">
        <f t="shared" si="34"/>
        <v>188.85599999999999</v>
      </c>
      <c r="BQ34" s="16">
        <f t="shared" si="35"/>
        <v>483.40000000000003</v>
      </c>
      <c r="BR34" s="16">
        <f t="shared" si="36"/>
        <v>278.2</v>
      </c>
      <c r="BS34" s="16">
        <f t="shared" si="37"/>
        <v>49.256</v>
      </c>
      <c r="BT34" s="16">
        <f t="shared" si="38"/>
        <v>250.28000000000003</v>
      </c>
      <c r="BU34" s="16">
        <f t="shared" si="39"/>
        <v>66.00800000000001</v>
      </c>
      <c r="BV34" s="4">
        <f t="shared" si="40"/>
        <v>4605.2960000000003</v>
      </c>
      <c r="BX34" s="16">
        <f t="shared" si="41"/>
        <v>5175.5360000000001</v>
      </c>
      <c r="BZ34" s="16">
        <f t="shared" si="42"/>
        <v>1099.4399999999998</v>
      </c>
      <c r="CA34" s="16">
        <f t="shared" si="43"/>
        <v>1936.672</v>
      </c>
      <c r="CB34" s="16">
        <f t="shared" si="44"/>
        <v>881.82400000000007</v>
      </c>
      <c r="CC34" s="16">
        <f t="shared" si="45"/>
        <v>127.504</v>
      </c>
      <c r="CD34" s="16">
        <f t="shared" si="46"/>
        <v>85.488000000000014</v>
      </c>
      <c r="CE34" s="16">
        <f t="shared" si="47"/>
        <v>85.488000000000014</v>
      </c>
      <c r="CF34" s="16">
        <f t="shared" si="48"/>
        <v>259.47199999999998</v>
      </c>
      <c r="CG34" s="16">
        <f t="shared" si="49"/>
        <v>625.39199999999994</v>
      </c>
      <c r="CH34" s="16">
        <f t="shared" si="50"/>
        <v>425.952</v>
      </c>
      <c r="CI34" s="16">
        <f t="shared" si="51"/>
        <v>35.679999999999993</v>
      </c>
      <c r="CJ34" s="16">
        <f t="shared" si="52"/>
        <v>404.14600000000002</v>
      </c>
      <c r="CK34" s="16">
        <f t="shared" si="53"/>
        <v>92.602000000000004</v>
      </c>
      <c r="CL34" s="4">
        <f t="shared" si="54"/>
        <v>6059.66</v>
      </c>
      <c r="CN34" s="16">
        <f t="shared" si="55"/>
        <v>34760</v>
      </c>
      <c r="CO34" s="6">
        <f t="shared" si="56"/>
        <v>31.580250216272731</v>
      </c>
      <c r="CP34" s="6">
        <f t="shared" si="57"/>
        <v>12.382265982468876</v>
      </c>
    </row>
    <row r="35" spans="2:94" x14ac:dyDescent="0.25">
      <c r="B35" s="3" t="s">
        <v>66</v>
      </c>
      <c r="C35" s="3">
        <v>61966</v>
      </c>
      <c r="D35">
        <v>1458</v>
      </c>
      <c r="E35">
        <v>1926</v>
      </c>
      <c r="F35">
        <v>2776</v>
      </c>
      <c r="G35">
        <v>3605</v>
      </c>
      <c r="H35">
        <v>15343</v>
      </c>
      <c r="I35">
        <v>16755</v>
      </c>
      <c r="J35">
        <v>14879</v>
      </c>
      <c r="K35">
        <v>20630</v>
      </c>
      <c r="L35">
        <v>9974</v>
      </c>
      <c r="M35">
        <v>840</v>
      </c>
      <c r="N35">
        <v>793</v>
      </c>
      <c r="O35">
        <v>975</v>
      </c>
      <c r="Q35">
        <f t="shared" si="4"/>
        <v>1458</v>
      </c>
      <c r="R35">
        <f t="shared" si="5"/>
        <v>1926</v>
      </c>
      <c r="S35">
        <f t="shared" si="6"/>
        <v>2000</v>
      </c>
      <c r="T35">
        <f t="shared" si="7"/>
        <v>2000</v>
      </c>
      <c r="U35">
        <f t="shared" si="8"/>
        <v>2000</v>
      </c>
      <c r="V35">
        <f t="shared" si="9"/>
        <v>2000</v>
      </c>
      <c r="W35">
        <f t="shared" si="10"/>
        <v>2000</v>
      </c>
      <c r="X35">
        <f t="shared" si="11"/>
        <v>2000</v>
      </c>
      <c r="Y35">
        <f t="shared" si="12"/>
        <v>2000</v>
      </c>
      <c r="Z35">
        <f t="shared" si="13"/>
        <v>840</v>
      </c>
      <c r="AA35">
        <f t="shared" si="14"/>
        <v>793</v>
      </c>
      <c r="AB35">
        <f t="shared" si="15"/>
        <v>975</v>
      </c>
      <c r="AD35">
        <v>10.3</v>
      </c>
      <c r="AE35">
        <v>9.5</v>
      </c>
      <c r="AF35">
        <v>11.1</v>
      </c>
      <c r="AG35">
        <v>10.5</v>
      </c>
      <c r="AH35">
        <v>44.5</v>
      </c>
      <c r="AI35">
        <v>30.3</v>
      </c>
      <c r="AJ35">
        <v>50.6</v>
      </c>
      <c r="AK35">
        <v>63.7</v>
      </c>
      <c r="AL35">
        <v>50.2</v>
      </c>
      <c r="AM35">
        <v>13.3</v>
      </c>
      <c r="AN35">
        <v>10.199999999999999</v>
      </c>
      <c r="AO35">
        <v>10.3</v>
      </c>
      <c r="AQ35">
        <f t="shared" si="16"/>
        <v>1030</v>
      </c>
      <c r="AR35">
        <f t="shared" si="17"/>
        <v>950</v>
      </c>
      <c r="AS35">
        <f t="shared" si="18"/>
        <v>1110</v>
      </c>
      <c r="AT35">
        <f t="shared" si="19"/>
        <v>1050</v>
      </c>
      <c r="AU35">
        <f t="shared" si="20"/>
        <v>4450</v>
      </c>
      <c r="AV35">
        <f t="shared" si="21"/>
        <v>3030</v>
      </c>
      <c r="AW35">
        <f t="shared" si="22"/>
        <v>5060</v>
      </c>
      <c r="AX35">
        <f t="shared" si="23"/>
        <v>6370</v>
      </c>
      <c r="AY35">
        <f t="shared" si="24"/>
        <v>5020</v>
      </c>
      <c r="AZ35">
        <f t="shared" si="25"/>
        <v>840</v>
      </c>
      <c r="BA35">
        <f t="shared" si="26"/>
        <v>793</v>
      </c>
      <c r="BB35">
        <f t="shared" si="27"/>
        <v>975</v>
      </c>
      <c r="BJ35" s="16">
        <f t="shared" si="28"/>
        <v>230.45679999999999</v>
      </c>
      <c r="BK35" s="16">
        <f t="shared" si="29"/>
        <v>295.78960000000001</v>
      </c>
      <c r="BL35" s="16">
        <f t="shared" si="30"/>
        <v>392.10079999999999</v>
      </c>
      <c r="BM35" s="16">
        <f t="shared" si="31"/>
        <v>483.95400000000001</v>
      </c>
      <c r="BN35" s="16">
        <f t="shared" si="32"/>
        <v>1784.5244</v>
      </c>
      <c r="BO35" s="16">
        <f t="shared" si="33"/>
        <v>1940.9740000000002</v>
      </c>
      <c r="BP35" s="16">
        <f t="shared" si="34"/>
        <v>1733.1132</v>
      </c>
      <c r="BQ35" s="16">
        <f t="shared" si="35"/>
        <v>2370.3239999999996</v>
      </c>
      <c r="BR35" s="16">
        <f t="shared" si="36"/>
        <v>1189.6392000000001</v>
      </c>
      <c r="BS35" s="16">
        <f t="shared" si="37"/>
        <v>144.184</v>
      </c>
      <c r="BT35" s="16">
        <f t="shared" si="38"/>
        <v>137.62279999999998</v>
      </c>
      <c r="BU35" s="16">
        <f t="shared" si="39"/>
        <v>163.03000000000003</v>
      </c>
      <c r="BV35" s="4">
        <f t="shared" si="40"/>
        <v>10865.712799999998</v>
      </c>
      <c r="BX35" s="16">
        <f t="shared" si="41"/>
        <v>12880.618400000001</v>
      </c>
      <c r="BZ35" s="16">
        <f t="shared" si="42"/>
        <v>286.2072</v>
      </c>
      <c r="CA35" s="16">
        <f t="shared" si="43"/>
        <v>313.03440000000001</v>
      </c>
      <c r="CB35" s="16">
        <f t="shared" si="44"/>
        <v>410.11840000000001</v>
      </c>
      <c r="CC35" s="16">
        <f t="shared" si="45"/>
        <v>470.58199999999994</v>
      </c>
      <c r="CD35" s="16">
        <f t="shared" si="46"/>
        <v>1999.8291999999999</v>
      </c>
      <c r="CE35" s="16">
        <f t="shared" si="47"/>
        <v>1894.0740000000001</v>
      </c>
      <c r="CF35" s="16">
        <f t="shared" si="48"/>
        <v>2057.2916</v>
      </c>
      <c r="CG35" s="16">
        <f t="shared" si="49"/>
        <v>2750.1800000000003</v>
      </c>
      <c r="CH35" s="16">
        <f t="shared" si="50"/>
        <v>1636.9736</v>
      </c>
      <c r="CI35" s="16">
        <f t="shared" si="51"/>
        <v>240.50599999999997</v>
      </c>
      <c r="CJ35" s="16">
        <f t="shared" si="52"/>
        <v>209.47460000000001</v>
      </c>
      <c r="CK35" s="16">
        <f t="shared" si="53"/>
        <v>240.83299999999997</v>
      </c>
      <c r="CL35" s="4">
        <f t="shared" si="54"/>
        <v>12509.103999999999</v>
      </c>
      <c r="CN35" s="16">
        <f t="shared" si="55"/>
        <v>89954</v>
      </c>
      <c r="CO35" s="6">
        <f t="shared" si="56"/>
        <v>15.124559522684988</v>
      </c>
      <c r="CP35" s="6">
        <f t="shared" si="57"/>
        <v>18.543703824014223</v>
      </c>
    </row>
    <row r="36" spans="2:94" x14ac:dyDescent="0.25">
      <c r="B36" s="3" t="s">
        <v>66</v>
      </c>
      <c r="C36" s="3">
        <v>61967</v>
      </c>
      <c r="D36">
        <v>120</v>
      </c>
      <c r="E36">
        <v>143</v>
      </c>
      <c r="F36">
        <v>204</v>
      </c>
      <c r="G36">
        <v>211</v>
      </c>
      <c r="H36">
        <v>261</v>
      </c>
      <c r="I36">
        <v>2765</v>
      </c>
      <c r="J36">
        <v>16004</v>
      </c>
      <c r="K36">
        <v>21485</v>
      </c>
      <c r="L36">
        <v>4062</v>
      </c>
      <c r="M36">
        <v>115</v>
      </c>
      <c r="N36">
        <v>258</v>
      </c>
      <c r="O36">
        <v>307</v>
      </c>
      <c r="Q36">
        <f t="shared" si="4"/>
        <v>120</v>
      </c>
      <c r="R36">
        <f t="shared" si="5"/>
        <v>143</v>
      </c>
      <c r="S36">
        <f t="shared" si="6"/>
        <v>204</v>
      </c>
      <c r="T36">
        <f t="shared" si="7"/>
        <v>211</v>
      </c>
      <c r="U36">
        <f t="shared" si="8"/>
        <v>261</v>
      </c>
      <c r="V36">
        <f t="shared" si="9"/>
        <v>2000</v>
      </c>
      <c r="W36">
        <f t="shared" si="10"/>
        <v>2000</v>
      </c>
      <c r="X36">
        <f t="shared" si="11"/>
        <v>2000</v>
      </c>
      <c r="Y36">
        <f t="shared" si="12"/>
        <v>2000</v>
      </c>
      <c r="Z36">
        <f t="shared" si="13"/>
        <v>115</v>
      </c>
      <c r="AA36">
        <f t="shared" si="14"/>
        <v>258</v>
      </c>
      <c r="AB36">
        <f t="shared" si="15"/>
        <v>307</v>
      </c>
      <c r="AD36">
        <v>6.5</v>
      </c>
      <c r="AE36">
        <v>5.3</v>
      </c>
      <c r="AF36">
        <v>7.8</v>
      </c>
      <c r="AG36">
        <v>4.8</v>
      </c>
      <c r="AH36">
        <v>4.8</v>
      </c>
      <c r="AI36">
        <v>20.399999999999999</v>
      </c>
      <c r="AJ36">
        <v>35.200000000000003</v>
      </c>
      <c r="AK36">
        <v>33.5</v>
      </c>
      <c r="AL36">
        <v>32.299999999999997</v>
      </c>
      <c r="AM36">
        <v>7</v>
      </c>
      <c r="AN36">
        <v>7.5</v>
      </c>
      <c r="AO36">
        <v>2.6</v>
      </c>
      <c r="AQ36">
        <f t="shared" si="16"/>
        <v>120</v>
      </c>
      <c r="AR36">
        <f t="shared" si="17"/>
        <v>143</v>
      </c>
      <c r="AS36">
        <f t="shared" si="18"/>
        <v>204</v>
      </c>
      <c r="AT36">
        <f t="shared" si="19"/>
        <v>211</v>
      </c>
      <c r="AU36">
        <f t="shared" si="20"/>
        <v>261</v>
      </c>
      <c r="AV36">
        <f t="shared" si="21"/>
        <v>2039.9999999999998</v>
      </c>
      <c r="AW36">
        <f t="shared" si="22"/>
        <v>3520.0000000000005</v>
      </c>
      <c r="AX36">
        <f t="shared" si="23"/>
        <v>3350</v>
      </c>
      <c r="AY36">
        <f t="shared" si="24"/>
        <v>3229.9999999999995</v>
      </c>
      <c r="AZ36">
        <f t="shared" si="25"/>
        <v>115</v>
      </c>
      <c r="BA36">
        <f t="shared" si="26"/>
        <v>258</v>
      </c>
      <c r="BB36">
        <f t="shared" si="27"/>
        <v>260</v>
      </c>
      <c r="BJ36" s="16">
        <f t="shared" si="28"/>
        <v>43.671999999999997</v>
      </c>
      <c r="BK36" s="16">
        <f t="shared" si="29"/>
        <v>46.882800000000003</v>
      </c>
      <c r="BL36" s="16">
        <f t="shared" si="30"/>
        <v>55.398400000000002</v>
      </c>
      <c r="BM36" s="16">
        <f t="shared" si="31"/>
        <v>56.375600000000006</v>
      </c>
      <c r="BN36" s="16">
        <f t="shared" si="32"/>
        <v>63.355600000000003</v>
      </c>
      <c r="BO36" s="16">
        <f t="shared" si="33"/>
        <v>390.88200000000001</v>
      </c>
      <c r="BP36" s="16">
        <f t="shared" si="34"/>
        <v>1857.7632000000001</v>
      </c>
      <c r="BQ36" s="16">
        <f t="shared" si="35"/>
        <v>2465.058</v>
      </c>
      <c r="BR36" s="16">
        <f t="shared" si="36"/>
        <v>534.5895999999999</v>
      </c>
      <c r="BS36" s="16">
        <f t="shared" si="37"/>
        <v>42.974000000000004</v>
      </c>
      <c r="BT36" s="16">
        <f t="shared" si="38"/>
        <v>62.936800000000005</v>
      </c>
      <c r="BU36" s="16">
        <f t="shared" si="39"/>
        <v>69.777199999999993</v>
      </c>
      <c r="BV36" s="4">
        <f t="shared" si="40"/>
        <v>5689.6652000000013</v>
      </c>
      <c r="BX36" s="16">
        <f t="shared" si="41"/>
        <v>6735.5659999999998</v>
      </c>
      <c r="BZ36" s="16">
        <f t="shared" si="42"/>
        <v>68.674000000000007</v>
      </c>
      <c r="CA36" s="16">
        <f t="shared" si="43"/>
        <v>63.590599999999995</v>
      </c>
      <c r="CB36" s="16">
        <f t="shared" si="44"/>
        <v>92.500799999999998</v>
      </c>
      <c r="CC36" s="16">
        <f t="shared" si="45"/>
        <v>71.298199999999994</v>
      </c>
      <c r="CD36" s="16">
        <f t="shared" si="46"/>
        <v>79.708200000000005</v>
      </c>
      <c r="CE36" s="16">
        <f t="shared" si="47"/>
        <v>556.50199999999995</v>
      </c>
      <c r="CF36" s="16">
        <f t="shared" si="48"/>
        <v>1908.3056000000001</v>
      </c>
      <c r="CG36" s="16">
        <f t="shared" si="49"/>
        <v>2343.9739999999997</v>
      </c>
      <c r="CH36" s="16">
        <f t="shared" si="50"/>
        <v>854.46479999999985</v>
      </c>
      <c r="CI36" s="16">
        <f t="shared" si="51"/>
        <v>71.563000000000002</v>
      </c>
      <c r="CJ36" s="16">
        <f t="shared" si="52"/>
        <v>99.34559999999999</v>
      </c>
      <c r="CK36" s="16">
        <f t="shared" si="53"/>
        <v>67.094799999999992</v>
      </c>
      <c r="CL36" s="4">
        <f t="shared" si="54"/>
        <v>6277.0215999999991</v>
      </c>
      <c r="CN36" s="16">
        <f t="shared" si="55"/>
        <v>45935</v>
      </c>
      <c r="CO36" s="6">
        <f t="shared" si="56"/>
        <v>10.323215503084393</v>
      </c>
      <c r="CP36" s="6">
        <f t="shared" si="57"/>
        <v>18.382466511386262</v>
      </c>
    </row>
    <row r="37" spans="2:94" x14ac:dyDescent="0.25">
      <c r="B37" s="3" t="s">
        <v>66</v>
      </c>
      <c r="C37" s="3">
        <v>64343</v>
      </c>
      <c r="D37">
        <v>8350</v>
      </c>
      <c r="E37">
        <v>7688</v>
      </c>
      <c r="F37">
        <v>12975</v>
      </c>
      <c r="G37">
        <v>11123</v>
      </c>
      <c r="H37">
        <v>9092</v>
      </c>
      <c r="I37">
        <v>14324</v>
      </c>
      <c r="J37">
        <v>12276</v>
      </c>
      <c r="K37">
        <v>7357</v>
      </c>
      <c r="L37">
        <v>848</v>
      </c>
      <c r="M37">
        <v>979</v>
      </c>
      <c r="N37">
        <v>973</v>
      </c>
      <c r="O37">
        <v>561</v>
      </c>
      <c r="Q37">
        <f t="shared" si="4"/>
        <v>2000</v>
      </c>
      <c r="R37">
        <f t="shared" si="5"/>
        <v>2000</v>
      </c>
      <c r="S37">
        <f t="shared" si="6"/>
        <v>2000</v>
      </c>
      <c r="T37">
        <f t="shared" si="7"/>
        <v>2000</v>
      </c>
      <c r="U37">
        <f t="shared" si="8"/>
        <v>2000</v>
      </c>
      <c r="V37">
        <f t="shared" si="9"/>
        <v>2000</v>
      </c>
      <c r="W37">
        <f t="shared" si="10"/>
        <v>2000</v>
      </c>
      <c r="X37">
        <f t="shared" si="11"/>
        <v>2000</v>
      </c>
      <c r="Y37">
        <f t="shared" si="12"/>
        <v>848</v>
      </c>
      <c r="Z37">
        <f t="shared" si="13"/>
        <v>979</v>
      </c>
      <c r="AA37">
        <f t="shared" si="14"/>
        <v>973</v>
      </c>
      <c r="AB37">
        <f t="shared" si="15"/>
        <v>561</v>
      </c>
      <c r="AD37">
        <v>22.9</v>
      </c>
      <c r="AE37">
        <v>23</v>
      </c>
      <c r="AF37">
        <v>23.4</v>
      </c>
      <c r="AG37">
        <v>23.2</v>
      </c>
      <c r="AH37">
        <v>23.3</v>
      </c>
      <c r="AI37">
        <v>23.9</v>
      </c>
      <c r="AJ37">
        <v>29</v>
      </c>
      <c r="AK37">
        <v>29.5</v>
      </c>
      <c r="AL37">
        <v>7.8</v>
      </c>
      <c r="AM37">
        <v>2.2000000000000002</v>
      </c>
      <c r="AN37">
        <v>2.2999999999999998</v>
      </c>
      <c r="AO37">
        <v>2.2000000000000002</v>
      </c>
      <c r="AQ37">
        <f t="shared" si="16"/>
        <v>2290</v>
      </c>
      <c r="AR37">
        <f t="shared" si="17"/>
        <v>2300</v>
      </c>
      <c r="AS37">
        <f t="shared" si="18"/>
        <v>2340</v>
      </c>
      <c r="AT37">
        <f t="shared" si="19"/>
        <v>2320</v>
      </c>
      <c r="AU37">
        <f t="shared" si="20"/>
        <v>2330</v>
      </c>
      <c r="AV37">
        <f t="shared" si="21"/>
        <v>2390</v>
      </c>
      <c r="AW37">
        <f t="shared" si="22"/>
        <v>2900</v>
      </c>
      <c r="AX37">
        <f t="shared" si="23"/>
        <v>2950</v>
      </c>
      <c r="AY37">
        <f t="shared" si="24"/>
        <v>780</v>
      </c>
      <c r="AZ37">
        <f t="shared" si="25"/>
        <v>220.00000000000003</v>
      </c>
      <c r="BA37">
        <f t="shared" si="26"/>
        <v>229.99999999999997</v>
      </c>
      <c r="BB37">
        <f t="shared" si="27"/>
        <v>220.00000000000003</v>
      </c>
      <c r="BJ37" s="16">
        <f t="shared" si="28"/>
        <v>1009.6999999999999</v>
      </c>
      <c r="BK37" s="16">
        <f t="shared" si="29"/>
        <v>936.35039999999992</v>
      </c>
      <c r="BL37" s="16">
        <f t="shared" si="30"/>
        <v>1522.15</v>
      </c>
      <c r="BM37" s="16">
        <f t="shared" si="31"/>
        <v>1316.9484</v>
      </c>
      <c r="BN37" s="16">
        <f t="shared" si="32"/>
        <v>1091.9136000000001</v>
      </c>
      <c r="BO37" s="16">
        <f t="shared" si="33"/>
        <v>1671.6192000000001</v>
      </c>
      <c r="BP37" s="16">
        <f t="shared" si="34"/>
        <v>1444.7008000000001</v>
      </c>
      <c r="BQ37" s="16">
        <f t="shared" si="35"/>
        <v>899.67559999999992</v>
      </c>
      <c r="BR37" s="16">
        <f t="shared" si="36"/>
        <v>145.30080000000001</v>
      </c>
      <c r="BS37" s="16">
        <f t="shared" si="37"/>
        <v>163.58839999999998</v>
      </c>
      <c r="BT37" s="16">
        <f t="shared" si="38"/>
        <v>162.75080000000003</v>
      </c>
      <c r="BU37" s="16">
        <f t="shared" si="39"/>
        <v>105.23560000000001</v>
      </c>
      <c r="BV37" s="4">
        <f t="shared" si="40"/>
        <v>10469.933600000002</v>
      </c>
      <c r="BX37" s="16">
        <f t="shared" si="41"/>
        <v>12404.8616</v>
      </c>
      <c r="BZ37" s="16">
        <f t="shared" si="42"/>
        <v>1067.4760000000001</v>
      </c>
      <c r="CA37" s="16">
        <f t="shared" si="43"/>
        <v>1013.1872</v>
      </c>
      <c r="CB37" s="16">
        <f t="shared" si="44"/>
        <v>1465.7460000000001</v>
      </c>
      <c r="CC37" s="16">
        <f t="shared" si="45"/>
        <v>1306.2692000000002</v>
      </c>
      <c r="CD37" s="16">
        <f t="shared" si="46"/>
        <v>1136.4367999999999</v>
      </c>
      <c r="CE37" s="16">
        <f t="shared" si="47"/>
        <v>1587.5216</v>
      </c>
      <c r="CF37" s="16">
        <f t="shared" si="48"/>
        <v>1495.4543999999999</v>
      </c>
      <c r="CG37" s="16">
        <f t="shared" si="49"/>
        <v>1088.2107999999998</v>
      </c>
      <c r="CH37" s="16">
        <f t="shared" si="50"/>
        <v>195.1232</v>
      </c>
      <c r="CI37" s="16">
        <f t="shared" si="51"/>
        <v>117.47560000000001</v>
      </c>
      <c r="CJ37" s="16">
        <f t="shared" si="52"/>
        <v>118.55319999999999</v>
      </c>
      <c r="CK37" s="16">
        <f t="shared" si="53"/>
        <v>82.196400000000011</v>
      </c>
      <c r="CL37" s="4">
        <f t="shared" si="54"/>
        <v>10673.6504</v>
      </c>
      <c r="CN37" s="16">
        <f t="shared" si="55"/>
        <v>86546</v>
      </c>
      <c r="CO37" s="6">
        <f t="shared" si="56"/>
        <v>1.9457315373996087</v>
      </c>
      <c r="CP37" s="6">
        <f t="shared" si="57"/>
        <v>18.480804883041447</v>
      </c>
    </row>
    <row r="38" spans="2:94" x14ac:dyDescent="0.25">
      <c r="B38" s="3" t="s">
        <v>66</v>
      </c>
      <c r="C38" s="3">
        <v>66430</v>
      </c>
      <c r="D38">
        <v>4803</v>
      </c>
      <c r="E38">
        <v>7224</v>
      </c>
      <c r="F38">
        <v>8409</v>
      </c>
      <c r="G38">
        <v>5247</v>
      </c>
      <c r="H38">
        <v>4017</v>
      </c>
      <c r="I38">
        <v>4517</v>
      </c>
      <c r="J38">
        <v>4440</v>
      </c>
      <c r="K38">
        <v>5341</v>
      </c>
      <c r="L38">
        <v>43</v>
      </c>
      <c r="M38">
        <v>59</v>
      </c>
      <c r="N38">
        <v>205</v>
      </c>
      <c r="O38">
        <v>142</v>
      </c>
      <c r="Q38">
        <f t="shared" si="4"/>
        <v>2000</v>
      </c>
      <c r="R38">
        <f t="shared" si="5"/>
        <v>2000</v>
      </c>
      <c r="S38">
        <f t="shared" si="6"/>
        <v>2000</v>
      </c>
      <c r="T38">
        <f t="shared" si="7"/>
        <v>2000</v>
      </c>
      <c r="U38">
        <f t="shared" si="8"/>
        <v>2000</v>
      </c>
      <c r="V38">
        <f t="shared" si="9"/>
        <v>2000</v>
      </c>
      <c r="W38">
        <f t="shared" si="10"/>
        <v>2000</v>
      </c>
      <c r="X38">
        <f t="shared" si="11"/>
        <v>2000</v>
      </c>
      <c r="Y38">
        <f t="shared" si="12"/>
        <v>43</v>
      </c>
      <c r="Z38">
        <f t="shared" si="13"/>
        <v>59</v>
      </c>
      <c r="AA38">
        <f t="shared" si="14"/>
        <v>205</v>
      </c>
      <c r="AB38">
        <f t="shared" si="15"/>
        <v>142</v>
      </c>
      <c r="AD38" s="5">
        <v>11.558</v>
      </c>
      <c r="AE38" s="5">
        <v>11.664899999999999</v>
      </c>
      <c r="AF38" s="5">
        <v>19.071100000000001</v>
      </c>
      <c r="AG38" s="5">
        <v>15.264099999999999</v>
      </c>
      <c r="AH38" s="5">
        <v>11.673999999999999</v>
      </c>
      <c r="AI38" s="5">
        <v>5.5061</v>
      </c>
      <c r="AJ38" s="5">
        <v>14.329000000000001</v>
      </c>
      <c r="AK38" s="5">
        <v>16.809899999999999</v>
      </c>
      <c r="AL38" s="5">
        <v>13.84</v>
      </c>
      <c r="AM38" s="5">
        <v>0.56389999999999996</v>
      </c>
      <c r="AN38" s="5">
        <v>2.6110000000000002</v>
      </c>
      <c r="AO38" s="5">
        <v>0.55010000000000003</v>
      </c>
      <c r="AQ38">
        <f t="shared" si="16"/>
        <v>1155.8</v>
      </c>
      <c r="AR38">
        <f t="shared" si="17"/>
        <v>1166.49</v>
      </c>
      <c r="AS38">
        <f t="shared" si="18"/>
        <v>1907.1100000000001</v>
      </c>
      <c r="AT38">
        <f t="shared" si="19"/>
        <v>1526.4099999999999</v>
      </c>
      <c r="AU38">
        <f t="shared" si="20"/>
        <v>1167.3999999999999</v>
      </c>
      <c r="AV38">
        <f t="shared" si="21"/>
        <v>550.61</v>
      </c>
      <c r="AW38">
        <f t="shared" si="22"/>
        <v>1432.9</v>
      </c>
      <c r="AX38">
        <f t="shared" si="23"/>
        <v>1680.9899999999998</v>
      </c>
      <c r="AY38">
        <f t="shared" si="24"/>
        <v>43</v>
      </c>
      <c r="AZ38">
        <f t="shared" si="25"/>
        <v>56.389999999999993</v>
      </c>
      <c r="BA38">
        <f t="shared" si="26"/>
        <v>205</v>
      </c>
      <c r="BB38">
        <f t="shared" si="27"/>
        <v>55.010000000000005</v>
      </c>
      <c r="BJ38" s="16">
        <f t="shared" si="28"/>
        <v>616.69240000000002</v>
      </c>
      <c r="BK38" s="16">
        <f t="shared" si="29"/>
        <v>884.93919999999991</v>
      </c>
      <c r="BL38" s="16">
        <f t="shared" si="30"/>
        <v>1016.2371999999999</v>
      </c>
      <c r="BM38" s="16">
        <f t="shared" si="31"/>
        <v>665.88759999999991</v>
      </c>
      <c r="BN38" s="16">
        <f t="shared" si="32"/>
        <v>529.60359999999991</v>
      </c>
      <c r="BO38" s="16">
        <f t="shared" si="33"/>
        <v>585.00359999999989</v>
      </c>
      <c r="BP38" s="16">
        <f t="shared" si="34"/>
        <v>576.47199999999987</v>
      </c>
      <c r="BQ38" s="16">
        <f t="shared" si="35"/>
        <v>676.30279999999993</v>
      </c>
      <c r="BR38" s="16">
        <f t="shared" si="36"/>
        <v>32.922800000000002</v>
      </c>
      <c r="BS38" s="16">
        <f t="shared" si="37"/>
        <v>35.156400000000005</v>
      </c>
      <c r="BT38" s="16">
        <f t="shared" si="38"/>
        <v>55.538000000000004</v>
      </c>
      <c r="BU38" s="16">
        <f t="shared" si="39"/>
        <v>46.743200000000002</v>
      </c>
      <c r="BV38" s="4">
        <f t="shared" si="40"/>
        <v>5721.4987999999994</v>
      </c>
      <c r="BX38" s="16">
        <f t="shared" si="41"/>
        <v>6527.8411999999998</v>
      </c>
      <c r="BZ38" s="16">
        <f t="shared" si="42"/>
        <v>588.45191999999997</v>
      </c>
      <c r="CA38" s="16">
        <f t="shared" si="43"/>
        <v>794.4776159999999</v>
      </c>
      <c r="CB38" s="16">
        <f t="shared" si="44"/>
        <v>1011.8058239999999</v>
      </c>
      <c r="CC38" s="16">
        <f t="shared" si="45"/>
        <v>684.63014399999997</v>
      </c>
      <c r="CD38" s="16">
        <f t="shared" si="46"/>
        <v>523.95096000000001</v>
      </c>
      <c r="CE38" s="16">
        <f t="shared" si="47"/>
        <v>468.45142399999997</v>
      </c>
      <c r="CF38" s="16">
        <f t="shared" si="48"/>
        <v>601.70735999999999</v>
      </c>
      <c r="CG38" s="16">
        <f t="shared" si="49"/>
        <v>717.04921599999989</v>
      </c>
      <c r="CH38" s="16">
        <f t="shared" si="50"/>
        <v>110.479</v>
      </c>
      <c r="CI38" s="16">
        <f t="shared" si="51"/>
        <v>13.911776</v>
      </c>
      <c r="CJ38" s="16">
        <f t="shared" si="52"/>
        <v>53.959059999999994</v>
      </c>
      <c r="CK38" s="16">
        <f t="shared" si="53"/>
        <v>20.698384000000001</v>
      </c>
      <c r="CL38" s="4">
        <f t="shared" si="54"/>
        <v>5589.5726840000007</v>
      </c>
      <c r="CN38" s="16">
        <f t="shared" si="55"/>
        <v>44447</v>
      </c>
      <c r="CO38" s="48">
        <v>0</v>
      </c>
      <c r="CP38" s="6">
        <f t="shared" si="57"/>
        <v>14.093202291679251</v>
      </c>
    </row>
    <row r="39" spans="2:94" x14ac:dyDescent="0.25">
      <c r="B39" s="3" t="s">
        <v>66</v>
      </c>
      <c r="C39" s="3">
        <v>66435</v>
      </c>
      <c r="D39">
        <v>22240</v>
      </c>
      <c r="E39">
        <v>21360</v>
      </c>
      <c r="F39">
        <v>25760</v>
      </c>
      <c r="G39">
        <v>20720</v>
      </c>
      <c r="H39">
        <v>23200</v>
      </c>
      <c r="I39">
        <v>21440</v>
      </c>
      <c r="J39">
        <v>20000</v>
      </c>
      <c r="K39">
        <v>20560</v>
      </c>
      <c r="L39">
        <v>25600</v>
      </c>
      <c r="M39">
        <v>34560</v>
      </c>
      <c r="N39">
        <v>42800</v>
      </c>
      <c r="O39">
        <v>27680</v>
      </c>
      <c r="Q39">
        <f t="shared" si="4"/>
        <v>2000</v>
      </c>
      <c r="R39">
        <f t="shared" si="5"/>
        <v>2000</v>
      </c>
      <c r="S39">
        <f t="shared" si="6"/>
        <v>2000</v>
      </c>
      <c r="T39">
        <f t="shared" si="7"/>
        <v>2000</v>
      </c>
      <c r="U39">
        <f t="shared" si="8"/>
        <v>2000</v>
      </c>
      <c r="V39">
        <f t="shared" si="9"/>
        <v>2000</v>
      </c>
      <c r="W39">
        <f t="shared" si="10"/>
        <v>2000</v>
      </c>
      <c r="X39">
        <f t="shared" si="11"/>
        <v>2000</v>
      </c>
      <c r="Y39">
        <f t="shared" si="12"/>
        <v>2000</v>
      </c>
      <c r="Z39">
        <f t="shared" si="13"/>
        <v>2000</v>
      </c>
      <c r="AA39">
        <f t="shared" si="14"/>
        <v>2000</v>
      </c>
      <c r="AB39">
        <f t="shared" si="15"/>
        <v>2000</v>
      </c>
      <c r="AD39">
        <v>101.8</v>
      </c>
      <c r="AE39">
        <v>110.7</v>
      </c>
      <c r="AF39">
        <v>106.7</v>
      </c>
      <c r="AG39">
        <v>99.8</v>
      </c>
      <c r="AH39">
        <v>102.6</v>
      </c>
      <c r="AI39">
        <v>108.6</v>
      </c>
      <c r="AJ39">
        <v>104.9</v>
      </c>
      <c r="AK39">
        <v>95.8</v>
      </c>
      <c r="AL39">
        <v>111.7</v>
      </c>
      <c r="AM39">
        <v>119.2</v>
      </c>
      <c r="AN39">
        <v>136.4</v>
      </c>
      <c r="AO39">
        <v>120.1</v>
      </c>
      <c r="AQ39">
        <f t="shared" si="16"/>
        <v>10180</v>
      </c>
      <c r="AR39">
        <f t="shared" si="17"/>
        <v>11070</v>
      </c>
      <c r="AS39">
        <f t="shared" si="18"/>
        <v>10670</v>
      </c>
      <c r="AT39">
        <f t="shared" si="19"/>
        <v>9980</v>
      </c>
      <c r="AU39">
        <f t="shared" si="20"/>
        <v>10260</v>
      </c>
      <c r="AV39">
        <f t="shared" si="21"/>
        <v>10860</v>
      </c>
      <c r="AW39">
        <f t="shared" si="22"/>
        <v>10490</v>
      </c>
      <c r="AX39">
        <f t="shared" si="23"/>
        <v>9580</v>
      </c>
      <c r="AY39">
        <f t="shared" si="24"/>
        <v>11170</v>
      </c>
      <c r="AZ39">
        <f t="shared" si="25"/>
        <v>11920</v>
      </c>
      <c r="BA39">
        <f t="shared" si="26"/>
        <v>13640</v>
      </c>
      <c r="BB39">
        <f t="shared" si="27"/>
        <v>12010</v>
      </c>
      <c r="BJ39" s="16">
        <f t="shared" si="28"/>
        <v>2548.712</v>
      </c>
      <c r="BK39" s="16">
        <f t="shared" si="29"/>
        <v>2451.2079999999996</v>
      </c>
      <c r="BL39" s="16">
        <f t="shared" si="30"/>
        <v>2938.7279999999996</v>
      </c>
      <c r="BM39" s="16">
        <f t="shared" si="31"/>
        <v>2380.2959999999998</v>
      </c>
      <c r="BN39" s="16">
        <f t="shared" si="32"/>
        <v>2655.08</v>
      </c>
      <c r="BO39" s="16">
        <f t="shared" si="33"/>
        <v>2460.0719999999997</v>
      </c>
      <c r="BP39" s="16">
        <f t="shared" si="34"/>
        <v>2300.52</v>
      </c>
      <c r="BQ39" s="16">
        <f t="shared" si="35"/>
        <v>2362.5679999999998</v>
      </c>
      <c r="BR39" s="16">
        <f t="shared" si="36"/>
        <v>2921</v>
      </c>
      <c r="BS39" s="16">
        <f t="shared" si="37"/>
        <v>3913.7679999999996</v>
      </c>
      <c r="BT39" s="16">
        <f t="shared" si="38"/>
        <v>4826.7599999999993</v>
      </c>
      <c r="BU39" s="16">
        <f t="shared" si="39"/>
        <v>3151.4639999999999</v>
      </c>
      <c r="BV39" s="4">
        <f t="shared" si="40"/>
        <v>34910.175999999992</v>
      </c>
      <c r="BX39" s="16">
        <f t="shared" si="41"/>
        <v>43029.472000000002</v>
      </c>
      <c r="BZ39" s="16">
        <f t="shared" si="42"/>
        <v>3489.5679999999998</v>
      </c>
      <c r="CA39" s="16">
        <f t="shared" si="43"/>
        <v>3556.2719999999999</v>
      </c>
      <c r="CB39" s="16">
        <f t="shared" si="44"/>
        <v>3864.2719999999999</v>
      </c>
      <c r="CC39" s="16">
        <f t="shared" si="45"/>
        <v>3329.6</v>
      </c>
      <c r="CD39" s="16">
        <f t="shared" si="46"/>
        <v>3583.2640000000001</v>
      </c>
      <c r="CE39" s="16">
        <f t="shared" si="47"/>
        <v>3529.7599999999998</v>
      </c>
      <c r="CF39" s="16">
        <f t="shared" si="48"/>
        <v>3349.616</v>
      </c>
      <c r="CG39" s="16">
        <f t="shared" si="49"/>
        <v>3252.7360000000003</v>
      </c>
      <c r="CH39" s="16">
        <f t="shared" si="50"/>
        <v>3929.9679999999998</v>
      </c>
      <c r="CI39" s="16">
        <f t="shared" si="51"/>
        <v>4804.9920000000002</v>
      </c>
      <c r="CJ39" s="16">
        <f t="shared" si="52"/>
        <v>5772.8960000000006</v>
      </c>
      <c r="CK39" s="16">
        <f t="shared" si="53"/>
        <v>4238.576</v>
      </c>
      <c r="CL39" s="4">
        <f t="shared" si="54"/>
        <v>46701.520000000004</v>
      </c>
      <c r="CN39" s="16">
        <f t="shared" si="55"/>
        <v>305920</v>
      </c>
      <c r="CO39" s="6">
        <f t="shared" si="56"/>
        <v>33.776237621947303</v>
      </c>
      <c r="CP39" s="6">
        <f t="shared" si="57"/>
        <v>23.257677073870987</v>
      </c>
    </row>
    <row r="40" spans="2:94" x14ac:dyDescent="0.25">
      <c r="B40" s="3" t="s">
        <v>66</v>
      </c>
      <c r="C40" s="3">
        <v>69060</v>
      </c>
      <c r="D40">
        <v>31840</v>
      </c>
      <c r="E40">
        <v>15680</v>
      </c>
      <c r="F40">
        <v>18880</v>
      </c>
      <c r="G40">
        <v>45920</v>
      </c>
      <c r="H40">
        <v>56320</v>
      </c>
      <c r="I40">
        <v>44800</v>
      </c>
      <c r="J40">
        <v>39200</v>
      </c>
      <c r="K40">
        <v>45440</v>
      </c>
      <c r="L40">
        <v>12160</v>
      </c>
      <c r="M40">
        <v>1600</v>
      </c>
      <c r="N40">
        <v>1600</v>
      </c>
      <c r="O40">
        <v>8960</v>
      </c>
      <c r="Q40">
        <f t="shared" si="4"/>
        <v>2000</v>
      </c>
      <c r="R40">
        <f t="shared" si="5"/>
        <v>2000</v>
      </c>
      <c r="S40">
        <f t="shared" si="6"/>
        <v>2000</v>
      </c>
      <c r="T40">
        <f t="shared" si="7"/>
        <v>2000</v>
      </c>
      <c r="U40">
        <f t="shared" si="8"/>
        <v>2000</v>
      </c>
      <c r="V40">
        <f t="shared" si="9"/>
        <v>2000</v>
      </c>
      <c r="W40">
        <f t="shared" si="10"/>
        <v>2000</v>
      </c>
      <c r="X40">
        <f t="shared" si="11"/>
        <v>2000</v>
      </c>
      <c r="Y40">
        <f t="shared" si="12"/>
        <v>2000</v>
      </c>
      <c r="Z40">
        <f t="shared" si="13"/>
        <v>1600</v>
      </c>
      <c r="AA40">
        <f t="shared" si="14"/>
        <v>1600</v>
      </c>
      <c r="AB40">
        <f t="shared" si="15"/>
        <v>2000</v>
      </c>
      <c r="AD40">
        <v>86.7</v>
      </c>
      <c r="AE40">
        <v>93.4</v>
      </c>
      <c r="AF40">
        <v>63.4</v>
      </c>
      <c r="AG40">
        <v>140.6</v>
      </c>
      <c r="AH40">
        <v>143.5</v>
      </c>
      <c r="AI40">
        <v>138.6</v>
      </c>
      <c r="AJ40">
        <v>132.80000000000001</v>
      </c>
      <c r="AK40">
        <v>143</v>
      </c>
      <c r="AL40">
        <v>126.2</v>
      </c>
      <c r="AM40">
        <v>13.3</v>
      </c>
      <c r="AN40">
        <v>11.2</v>
      </c>
      <c r="AO40">
        <v>41.6</v>
      </c>
      <c r="AQ40">
        <f t="shared" si="16"/>
        <v>8670</v>
      </c>
      <c r="AR40">
        <f t="shared" si="17"/>
        <v>9340</v>
      </c>
      <c r="AS40">
        <f t="shared" si="18"/>
        <v>6340</v>
      </c>
      <c r="AT40">
        <f t="shared" si="19"/>
        <v>14060</v>
      </c>
      <c r="AU40">
        <f t="shared" si="20"/>
        <v>14350</v>
      </c>
      <c r="AV40">
        <f t="shared" si="21"/>
        <v>13860</v>
      </c>
      <c r="AW40">
        <f t="shared" si="22"/>
        <v>13280.000000000002</v>
      </c>
      <c r="AX40">
        <f t="shared" si="23"/>
        <v>14300</v>
      </c>
      <c r="AY40">
        <f t="shared" si="24"/>
        <v>12160</v>
      </c>
      <c r="AZ40">
        <f t="shared" si="25"/>
        <v>1330</v>
      </c>
      <c r="BA40">
        <f t="shared" si="26"/>
        <v>1120</v>
      </c>
      <c r="BB40">
        <f t="shared" si="27"/>
        <v>4160</v>
      </c>
      <c r="BJ40" s="16">
        <f t="shared" si="28"/>
        <v>3612.3919999999998</v>
      </c>
      <c r="BK40" s="16">
        <f t="shared" si="29"/>
        <v>1821.864</v>
      </c>
      <c r="BL40" s="16">
        <f t="shared" si="30"/>
        <v>2176.424</v>
      </c>
      <c r="BM40" s="16">
        <f t="shared" si="31"/>
        <v>5172.4560000000001</v>
      </c>
      <c r="BN40" s="16">
        <f t="shared" si="32"/>
        <v>6324.7759999999998</v>
      </c>
      <c r="BO40" s="16">
        <f t="shared" si="33"/>
        <v>5048.3599999999997</v>
      </c>
      <c r="BP40" s="16">
        <f t="shared" si="34"/>
        <v>4427.88</v>
      </c>
      <c r="BQ40" s="16">
        <f t="shared" si="35"/>
        <v>5119.2719999999999</v>
      </c>
      <c r="BR40" s="16">
        <f t="shared" si="36"/>
        <v>1431.8480000000002</v>
      </c>
      <c r="BS40" s="16">
        <f t="shared" si="37"/>
        <v>250.28000000000003</v>
      </c>
      <c r="BT40" s="16">
        <f t="shared" si="38"/>
        <v>250.28000000000003</v>
      </c>
      <c r="BU40" s="16">
        <f t="shared" si="39"/>
        <v>1077.288</v>
      </c>
      <c r="BV40" s="4">
        <f t="shared" si="40"/>
        <v>36713.119999999995</v>
      </c>
      <c r="BX40" s="16">
        <f t="shared" si="41"/>
        <v>45330.080000000002</v>
      </c>
      <c r="BZ40" s="16">
        <f t="shared" si="42"/>
        <v>4060.6239999999998</v>
      </c>
      <c r="CA40" s="16">
        <f t="shared" si="43"/>
        <v>2802.848</v>
      </c>
      <c r="CB40" s="16">
        <f t="shared" si="44"/>
        <v>2597.7280000000001</v>
      </c>
      <c r="CC40" s="16">
        <f t="shared" si="45"/>
        <v>6102.7520000000004</v>
      </c>
      <c r="CD40" s="16">
        <f t="shared" si="46"/>
        <v>7026.4480000000003</v>
      </c>
      <c r="CE40" s="16">
        <f t="shared" si="47"/>
        <v>5976.5439999999999</v>
      </c>
      <c r="CF40" s="16">
        <f t="shared" si="48"/>
        <v>5412.0320000000011</v>
      </c>
      <c r="CG40" s="16">
        <f t="shared" si="49"/>
        <v>6100.2559999999994</v>
      </c>
      <c r="CH40" s="16">
        <f t="shared" si="50"/>
        <v>2986.7640000000001</v>
      </c>
      <c r="CI40" s="16">
        <f t="shared" si="51"/>
        <v>345.71199999999999</v>
      </c>
      <c r="CJ40" s="16">
        <f t="shared" si="52"/>
        <v>312.44799999999998</v>
      </c>
      <c r="CK40" s="16">
        <f t="shared" si="53"/>
        <v>1415.1679999999999</v>
      </c>
      <c r="CL40" s="4">
        <f t="shared" si="54"/>
        <v>45139.324000000001</v>
      </c>
      <c r="CN40" s="16">
        <f t="shared" si="55"/>
        <v>322400</v>
      </c>
      <c r="CO40" s="6">
        <f t="shared" si="56"/>
        <v>22.951478926334801</v>
      </c>
      <c r="CP40" s="6">
        <f t="shared" si="57"/>
        <v>23.471064295271038</v>
      </c>
    </row>
    <row r="41" spans="2:94" x14ac:dyDescent="0.25">
      <c r="B41" s="3" t="s">
        <v>66</v>
      </c>
      <c r="C41" s="3">
        <v>69914</v>
      </c>
      <c r="D41">
        <v>7360</v>
      </c>
      <c r="E41">
        <v>5440</v>
      </c>
      <c r="F41">
        <v>7440</v>
      </c>
      <c r="G41">
        <v>9040</v>
      </c>
      <c r="H41">
        <v>13680</v>
      </c>
      <c r="I41">
        <v>18640</v>
      </c>
      <c r="J41">
        <v>19680</v>
      </c>
      <c r="K41">
        <v>6880</v>
      </c>
      <c r="L41">
        <v>320</v>
      </c>
      <c r="M41">
        <v>160</v>
      </c>
      <c r="N41">
        <v>160</v>
      </c>
      <c r="O41">
        <v>240</v>
      </c>
      <c r="Q41">
        <f t="shared" si="4"/>
        <v>2000</v>
      </c>
      <c r="R41">
        <f t="shared" si="5"/>
        <v>2000</v>
      </c>
      <c r="S41">
        <f t="shared" si="6"/>
        <v>2000</v>
      </c>
      <c r="T41">
        <f t="shared" si="7"/>
        <v>2000</v>
      </c>
      <c r="U41">
        <f t="shared" si="8"/>
        <v>2000</v>
      </c>
      <c r="V41">
        <f t="shared" si="9"/>
        <v>2000</v>
      </c>
      <c r="W41">
        <f t="shared" si="10"/>
        <v>2000</v>
      </c>
      <c r="X41">
        <f t="shared" si="11"/>
        <v>2000</v>
      </c>
      <c r="Y41">
        <f t="shared" si="12"/>
        <v>320</v>
      </c>
      <c r="Z41">
        <f t="shared" si="13"/>
        <v>160</v>
      </c>
      <c r="AA41">
        <f t="shared" si="14"/>
        <v>160</v>
      </c>
      <c r="AB41">
        <f t="shared" si="15"/>
        <v>240</v>
      </c>
      <c r="AD41">
        <v>38</v>
      </c>
      <c r="AE41">
        <v>46.6</v>
      </c>
      <c r="AF41">
        <v>48.3</v>
      </c>
      <c r="AG41">
        <v>60.4</v>
      </c>
      <c r="AH41">
        <v>57.9</v>
      </c>
      <c r="AI41">
        <v>65</v>
      </c>
      <c r="AJ41">
        <v>62</v>
      </c>
      <c r="AK41">
        <v>48.3</v>
      </c>
      <c r="AL41">
        <v>12.5</v>
      </c>
      <c r="AM41">
        <v>7.3</v>
      </c>
      <c r="AN41">
        <v>12.8</v>
      </c>
      <c r="AO41">
        <v>13.7</v>
      </c>
      <c r="AQ41">
        <f t="shared" si="16"/>
        <v>3800</v>
      </c>
      <c r="AR41">
        <f t="shared" si="17"/>
        <v>4660</v>
      </c>
      <c r="AS41">
        <f t="shared" si="18"/>
        <v>4830</v>
      </c>
      <c r="AT41">
        <f t="shared" si="19"/>
        <v>6040</v>
      </c>
      <c r="AU41">
        <f t="shared" si="20"/>
        <v>5790</v>
      </c>
      <c r="AV41">
        <f t="shared" si="21"/>
        <v>6500</v>
      </c>
      <c r="AW41">
        <f t="shared" si="22"/>
        <v>6200</v>
      </c>
      <c r="AX41">
        <f t="shared" si="23"/>
        <v>4830</v>
      </c>
      <c r="AY41">
        <f t="shared" si="24"/>
        <v>320</v>
      </c>
      <c r="AZ41">
        <f t="shared" si="25"/>
        <v>160</v>
      </c>
      <c r="BA41">
        <f t="shared" si="26"/>
        <v>160</v>
      </c>
      <c r="BB41">
        <f t="shared" si="27"/>
        <v>240</v>
      </c>
      <c r="BJ41" s="16">
        <f t="shared" si="28"/>
        <v>900.00799999999992</v>
      </c>
      <c r="BK41" s="16">
        <f t="shared" si="29"/>
        <v>687.27199999999993</v>
      </c>
      <c r="BL41" s="16">
        <f t="shared" si="30"/>
        <v>908.87199999999996</v>
      </c>
      <c r="BM41" s="16">
        <f t="shared" si="31"/>
        <v>1086.152</v>
      </c>
      <c r="BN41" s="16">
        <f t="shared" si="32"/>
        <v>1600.2640000000001</v>
      </c>
      <c r="BO41" s="16">
        <f t="shared" si="33"/>
        <v>2149.8319999999999</v>
      </c>
      <c r="BP41" s="16">
        <f t="shared" si="34"/>
        <v>2265.0639999999999</v>
      </c>
      <c r="BQ41" s="16">
        <f t="shared" si="35"/>
        <v>846.82399999999996</v>
      </c>
      <c r="BR41" s="16">
        <f t="shared" si="36"/>
        <v>71.591999999999999</v>
      </c>
      <c r="BS41" s="16">
        <f t="shared" si="37"/>
        <v>49.256</v>
      </c>
      <c r="BT41" s="16">
        <f t="shared" si="38"/>
        <v>49.256</v>
      </c>
      <c r="BU41" s="16">
        <f t="shared" si="39"/>
        <v>60.423999999999999</v>
      </c>
      <c r="BV41" s="4">
        <f t="shared" si="40"/>
        <v>10674.816000000001</v>
      </c>
      <c r="BX41" s="16">
        <f t="shared" si="41"/>
        <v>12753.024000000001</v>
      </c>
      <c r="BZ41" s="16">
        <f t="shared" si="42"/>
        <v>1223.104</v>
      </c>
      <c r="CA41" s="16">
        <f t="shared" si="43"/>
        <v>1197.28</v>
      </c>
      <c r="CB41" s="16">
        <f t="shared" si="44"/>
        <v>1393.008</v>
      </c>
      <c r="CC41" s="16">
        <f t="shared" si="45"/>
        <v>1719.712</v>
      </c>
      <c r="CD41" s="16">
        <f t="shared" si="46"/>
        <v>2071.7280000000001</v>
      </c>
      <c r="CE41" s="16">
        <f t="shared" si="47"/>
        <v>2602.8160000000003</v>
      </c>
      <c r="CF41" s="16">
        <f t="shared" si="48"/>
        <v>2643.0719999999997</v>
      </c>
      <c r="CG41" s="16">
        <f t="shared" si="49"/>
        <v>1345.7439999999999</v>
      </c>
      <c r="CH41" s="16">
        <f t="shared" si="50"/>
        <v>147.07400000000001</v>
      </c>
      <c r="CI41" s="16">
        <f t="shared" si="51"/>
        <v>81.37</v>
      </c>
      <c r="CJ41" s="16">
        <f t="shared" si="52"/>
        <v>122.4</v>
      </c>
      <c r="CK41" s="16">
        <f t="shared" si="53"/>
        <v>142.57</v>
      </c>
      <c r="CL41" s="4">
        <f t="shared" si="54"/>
        <v>14689.878000000001</v>
      </c>
      <c r="CN41" s="16">
        <f t="shared" si="55"/>
        <v>89040</v>
      </c>
      <c r="CO41" s="6">
        <f t="shared" si="56"/>
        <v>37.612470322673474</v>
      </c>
      <c r="CP41" s="6">
        <f t="shared" si="57"/>
        <v>19.468326198784137</v>
      </c>
    </row>
    <row r="42" spans="2:94" x14ac:dyDescent="0.25">
      <c r="B42" s="3" t="s">
        <v>66</v>
      </c>
      <c r="C42" s="3">
        <v>71421</v>
      </c>
      <c r="D42">
        <v>2880</v>
      </c>
      <c r="E42">
        <v>4500</v>
      </c>
      <c r="F42">
        <v>4020</v>
      </c>
      <c r="G42">
        <v>3960</v>
      </c>
      <c r="H42">
        <v>5100</v>
      </c>
      <c r="I42">
        <v>10080</v>
      </c>
      <c r="J42">
        <v>10020</v>
      </c>
      <c r="K42">
        <v>9420</v>
      </c>
      <c r="L42">
        <v>3180</v>
      </c>
      <c r="M42">
        <v>4320</v>
      </c>
      <c r="N42">
        <v>1920</v>
      </c>
      <c r="O42">
        <v>1680</v>
      </c>
      <c r="Q42">
        <f t="shared" si="4"/>
        <v>2000</v>
      </c>
      <c r="R42">
        <f t="shared" si="5"/>
        <v>2000</v>
      </c>
      <c r="S42">
        <f t="shared" si="6"/>
        <v>2000</v>
      </c>
      <c r="T42">
        <f t="shared" si="7"/>
        <v>2000</v>
      </c>
      <c r="U42">
        <f t="shared" si="8"/>
        <v>2000</v>
      </c>
      <c r="V42">
        <f t="shared" si="9"/>
        <v>2000</v>
      </c>
      <c r="W42">
        <f t="shared" si="10"/>
        <v>2000</v>
      </c>
      <c r="X42">
        <f t="shared" si="11"/>
        <v>2000</v>
      </c>
      <c r="Y42">
        <f t="shared" si="12"/>
        <v>2000</v>
      </c>
      <c r="Z42">
        <f t="shared" si="13"/>
        <v>2000</v>
      </c>
      <c r="AA42">
        <f t="shared" si="14"/>
        <v>1920</v>
      </c>
      <c r="AB42">
        <f t="shared" si="15"/>
        <v>1680</v>
      </c>
      <c r="AD42">
        <v>23</v>
      </c>
      <c r="AE42">
        <v>25.4</v>
      </c>
      <c r="AF42">
        <v>22.7</v>
      </c>
      <c r="AG42">
        <v>15.4</v>
      </c>
      <c r="AH42">
        <v>25</v>
      </c>
      <c r="AI42">
        <v>28.5</v>
      </c>
      <c r="AJ42">
        <v>23.7</v>
      </c>
      <c r="AK42">
        <v>46.3</v>
      </c>
      <c r="AL42">
        <v>30.7</v>
      </c>
      <c r="AM42">
        <v>20.6</v>
      </c>
      <c r="AN42">
        <v>12.7</v>
      </c>
      <c r="AO42">
        <v>15.4</v>
      </c>
      <c r="AQ42">
        <f t="shared" si="16"/>
        <v>2300</v>
      </c>
      <c r="AR42">
        <f t="shared" si="17"/>
        <v>2540</v>
      </c>
      <c r="AS42">
        <f t="shared" si="18"/>
        <v>2270</v>
      </c>
      <c r="AT42">
        <f t="shared" si="19"/>
        <v>1540</v>
      </c>
      <c r="AU42">
        <f t="shared" si="20"/>
        <v>2500</v>
      </c>
      <c r="AV42">
        <f t="shared" si="21"/>
        <v>2850</v>
      </c>
      <c r="AW42">
        <f t="shared" si="22"/>
        <v>2370</v>
      </c>
      <c r="AX42">
        <f t="shared" si="23"/>
        <v>4630</v>
      </c>
      <c r="AY42">
        <f t="shared" si="24"/>
        <v>3070</v>
      </c>
      <c r="AZ42">
        <f t="shared" si="25"/>
        <v>2060</v>
      </c>
      <c r="BA42">
        <f t="shared" si="26"/>
        <v>1270</v>
      </c>
      <c r="BB42">
        <f t="shared" si="27"/>
        <v>1540</v>
      </c>
      <c r="BJ42" s="16">
        <f t="shared" si="28"/>
        <v>403.62399999999997</v>
      </c>
      <c r="BK42" s="16">
        <f t="shared" si="29"/>
        <v>583.12</v>
      </c>
      <c r="BL42" s="16">
        <f t="shared" si="30"/>
        <v>529.93599999999992</v>
      </c>
      <c r="BM42" s="16">
        <f t="shared" si="31"/>
        <v>523.2879999999999</v>
      </c>
      <c r="BN42" s="16">
        <f t="shared" si="32"/>
        <v>649.59999999999991</v>
      </c>
      <c r="BO42" s="16">
        <f t="shared" si="33"/>
        <v>1201.384</v>
      </c>
      <c r="BP42" s="16">
        <f t="shared" si="34"/>
        <v>1194.7360000000001</v>
      </c>
      <c r="BQ42" s="16">
        <f t="shared" si="35"/>
        <v>1128.2560000000001</v>
      </c>
      <c r="BR42" s="16">
        <f t="shared" si="36"/>
        <v>436.86399999999998</v>
      </c>
      <c r="BS42" s="16">
        <f t="shared" si="37"/>
        <v>563.17599999999993</v>
      </c>
      <c r="BT42" s="16">
        <f t="shared" si="38"/>
        <v>294.952</v>
      </c>
      <c r="BU42" s="16">
        <f t="shared" si="39"/>
        <v>261.44799999999998</v>
      </c>
      <c r="BV42" s="4">
        <f t="shared" si="40"/>
        <v>7770.3840000000009</v>
      </c>
      <c r="BX42" s="16">
        <f t="shared" si="41"/>
        <v>8849.8080000000009</v>
      </c>
      <c r="BZ42" s="16">
        <f t="shared" si="42"/>
        <v>607.39199999999994</v>
      </c>
      <c r="CA42" s="16">
        <f t="shared" si="43"/>
        <v>782.13599999999997</v>
      </c>
      <c r="CB42" s="16">
        <f t="shared" si="44"/>
        <v>698.85599999999999</v>
      </c>
      <c r="CC42" s="16">
        <f t="shared" si="45"/>
        <v>578.16</v>
      </c>
      <c r="CD42" s="16">
        <f t="shared" si="46"/>
        <v>826.43999999999994</v>
      </c>
      <c r="CE42" s="16">
        <f t="shared" si="47"/>
        <v>1302.1919999999998</v>
      </c>
      <c r="CF42" s="16">
        <f t="shared" si="48"/>
        <v>1221.0959999999998</v>
      </c>
      <c r="CG42" s="16">
        <f t="shared" si="49"/>
        <v>1528.4399999999998</v>
      </c>
      <c r="CH42" s="16">
        <f t="shared" si="50"/>
        <v>754.67999999999984</v>
      </c>
      <c r="CI42" s="16">
        <f t="shared" si="51"/>
        <v>690.91200000000003</v>
      </c>
      <c r="CJ42" s="16">
        <f t="shared" si="52"/>
        <v>363.21600000000001</v>
      </c>
      <c r="CK42" s="16">
        <f t="shared" si="53"/>
        <v>385.72799999999995</v>
      </c>
      <c r="CL42" s="4">
        <f t="shared" si="54"/>
        <v>9739.2479999999978</v>
      </c>
      <c r="CN42" s="16">
        <f t="shared" si="55"/>
        <v>61080</v>
      </c>
      <c r="CO42" s="6">
        <f t="shared" si="56"/>
        <v>25.338052791213372</v>
      </c>
      <c r="CP42" s="6">
        <f t="shared" si="57"/>
        <v>13.891514241767201</v>
      </c>
    </row>
    <row r="43" spans="2:94" x14ac:dyDescent="0.25">
      <c r="B43" s="3" t="s">
        <v>66</v>
      </c>
      <c r="C43" s="3">
        <v>72705</v>
      </c>
      <c r="D43">
        <v>10773</v>
      </c>
      <c r="E43">
        <v>16064</v>
      </c>
      <c r="F43">
        <v>10430</v>
      </c>
      <c r="G43">
        <v>8450</v>
      </c>
      <c r="H43">
        <v>9947</v>
      </c>
      <c r="I43">
        <v>12379</v>
      </c>
      <c r="J43">
        <v>17516</v>
      </c>
      <c r="K43">
        <v>29727</v>
      </c>
      <c r="L43">
        <v>13569</v>
      </c>
      <c r="M43">
        <v>1014</v>
      </c>
      <c r="N43">
        <v>2893</v>
      </c>
      <c r="O43">
        <v>11963</v>
      </c>
      <c r="Q43">
        <f t="shared" si="4"/>
        <v>2000</v>
      </c>
      <c r="R43">
        <f t="shared" si="5"/>
        <v>2000</v>
      </c>
      <c r="S43">
        <f t="shared" si="6"/>
        <v>2000</v>
      </c>
      <c r="T43">
        <f t="shared" si="7"/>
        <v>2000</v>
      </c>
      <c r="U43">
        <f t="shared" si="8"/>
        <v>2000</v>
      </c>
      <c r="V43">
        <f t="shared" si="9"/>
        <v>2000</v>
      </c>
      <c r="W43">
        <f t="shared" si="10"/>
        <v>2000</v>
      </c>
      <c r="X43">
        <f t="shared" si="11"/>
        <v>2000</v>
      </c>
      <c r="Y43">
        <f t="shared" si="12"/>
        <v>2000</v>
      </c>
      <c r="Z43">
        <f t="shared" si="13"/>
        <v>1014</v>
      </c>
      <c r="AA43">
        <f t="shared" si="14"/>
        <v>2000</v>
      </c>
      <c r="AB43">
        <f t="shared" si="15"/>
        <v>2000</v>
      </c>
      <c r="AD43">
        <v>62</v>
      </c>
      <c r="AE43">
        <v>63.1</v>
      </c>
      <c r="AF43">
        <v>43</v>
      </c>
      <c r="AG43">
        <v>39.299999999999997</v>
      </c>
      <c r="AH43">
        <v>39.9</v>
      </c>
      <c r="AI43">
        <v>37.799999999999997</v>
      </c>
      <c r="AJ43">
        <v>39.700000000000003</v>
      </c>
      <c r="AK43">
        <v>50.6</v>
      </c>
      <c r="AL43">
        <v>77.8</v>
      </c>
      <c r="AM43">
        <v>8.1999999999999993</v>
      </c>
      <c r="AN43">
        <v>38.5</v>
      </c>
      <c r="AO43">
        <v>32.4</v>
      </c>
      <c r="AQ43">
        <f t="shared" si="16"/>
        <v>6200</v>
      </c>
      <c r="AR43">
        <f t="shared" si="17"/>
        <v>6310</v>
      </c>
      <c r="AS43">
        <f t="shared" si="18"/>
        <v>4300</v>
      </c>
      <c r="AT43">
        <f t="shared" si="19"/>
        <v>3929.9999999999995</v>
      </c>
      <c r="AU43">
        <f t="shared" si="20"/>
        <v>3990</v>
      </c>
      <c r="AV43">
        <f t="shared" si="21"/>
        <v>3779.9999999999995</v>
      </c>
      <c r="AW43">
        <f t="shared" si="22"/>
        <v>3970.0000000000005</v>
      </c>
      <c r="AX43">
        <f t="shared" si="23"/>
        <v>5060</v>
      </c>
      <c r="AY43">
        <f t="shared" si="24"/>
        <v>7780</v>
      </c>
      <c r="AZ43">
        <f t="shared" si="25"/>
        <v>819.99999999999989</v>
      </c>
      <c r="BA43">
        <f t="shared" si="26"/>
        <v>2893</v>
      </c>
      <c r="BB43">
        <f t="shared" si="27"/>
        <v>3240</v>
      </c>
      <c r="BJ43" s="16">
        <f t="shared" si="28"/>
        <v>1278.1684</v>
      </c>
      <c r="BK43" s="16">
        <f t="shared" si="29"/>
        <v>1864.4112</v>
      </c>
      <c r="BL43" s="16">
        <f t="shared" si="30"/>
        <v>1240.164</v>
      </c>
      <c r="BM43" s="16">
        <f t="shared" si="31"/>
        <v>1020.7799999999999</v>
      </c>
      <c r="BN43" s="16">
        <f t="shared" si="32"/>
        <v>1186.6476</v>
      </c>
      <c r="BO43" s="16">
        <f t="shared" si="33"/>
        <v>1456.1132</v>
      </c>
      <c r="BP43" s="16">
        <f t="shared" si="34"/>
        <v>2025.2927999999999</v>
      </c>
      <c r="BQ43" s="16">
        <f t="shared" si="35"/>
        <v>3378.2715999999996</v>
      </c>
      <c r="BR43" s="16">
        <f t="shared" si="36"/>
        <v>1587.9652000000001</v>
      </c>
      <c r="BS43" s="16">
        <f t="shared" si="37"/>
        <v>168.4744</v>
      </c>
      <c r="BT43" s="16">
        <f t="shared" si="38"/>
        <v>405.06440000000003</v>
      </c>
      <c r="BU43" s="16">
        <f t="shared" si="39"/>
        <v>1410.0204000000001</v>
      </c>
      <c r="BV43" s="4">
        <f t="shared" si="40"/>
        <v>17021.373199999998</v>
      </c>
      <c r="BX43" s="16">
        <f t="shared" si="41"/>
        <v>20526.650000000001</v>
      </c>
      <c r="BZ43" s="16">
        <f t="shared" si="42"/>
        <v>1891.3211999999999</v>
      </c>
      <c r="CA43" s="16">
        <f t="shared" si="43"/>
        <v>2355.3056000000001</v>
      </c>
      <c r="CB43" s="16">
        <f t="shared" si="44"/>
        <v>1561.412</v>
      </c>
      <c r="CC43" s="16">
        <f t="shared" si="45"/>
        <v>1335.692</v>
      </c>
      <c r="CD43" s="16">
        <f t="shared" si="46"/>
        <v>1471.5427999999999</v>
      </c>
      <c r="CE43" s="16">
        <f t="shared" si="47"/>
        <v>1643.5396000000001</v>
      </c>
      <c r="CF43" s="16">
        <f t="shared" si="48"/>
        <v>2107.1984000000002</v>
      </c>
      <c r="CG43" s="16">
        <f t="shared" si="49"/>
        <v>3310.4628000000002</v>
      </c>
      <c r="CH43" s="16">
        <f t="shared" si="50"/>
        <v>2377.5756000000001</v>
      </c>
      <c r="CI43" s="16">
        <f t="shared" si="51"/>
        <v>215.46959999999999</v>
      </c>
      <c r="CJ43" s="16">
        <f t="shared" si="52"/>
        <v>773.81259999999997</v>
      </c>
      <c r="CK43" s="16">
        <f t="shared" si="53"/>
        <v>1522.8932</v>
      </c>
      <c r="CL43" s="4">
        <f t="shared" si="54"/>
        <v>20566.225400000003</v>
      </c>
      <c r="CN43" s="16">
        <f t="shared" si="55"/>
        <v>144725</v>
      </c>
      <c r="CO43" s="6">
        <f t="shared" si="56"/>
        <v>20.825888477669974</v>
      </c>
      <c r="CP43" s="6">
        <f t="shared" si="57"/>
        <v>20.59338432224731</v>
      </c>
    </row>
    <row r="44" spans="2:94" x14ac:dyDescent="0.25">
      <c r="B44" s="3" t="s">
        <v>66</v>
      </c>
      <c r="C44" s="3">
        <v>74683</v>
      </c>
      <c r="D44">
        <v>160</v>
      </c>
      <c r="E44">
        <v>160</v>
      </c>
      <c r="F44">
        <v>240</v>
      </c>
      <c r="G44">
        <v>160</v>
      </c>
      <c r="H44">
        <v>160</v>
      </c>
      <c r="I44">
        <v>240</v>
      </c>
      <c r="J44">
        <v>240</v>
      </c>
      <c r="K44">
        <v>560</v>
      </c>
      <c r="L44">
        <v>720</v>
      </c>
      <c r="M44">
        <v>720</v>
      </c>
      <c r="N44">
        <v>2400</v>
      </c>
      <c r="O44">
        <v>15440</v>
      </c>
      <c r="Q44">
        <f t="shared" si="4"/>
        <v>160</v>
      </c>
      <c r="R44">
        <f t="shared" si="5"/>
        <v>160</v>
      </c>
      <c r="S44">
        <f t="shared" si="6"/>
        <v>240</v>
      </c>
      <c r="T44">
        <f t="shared" si="7"/>
        <v>160</v>
      </c>
      <c r="U44">
        <f t="shared" si="8"/>
        <v>160</v>
      </c>
      <c r="V44">
        <f t="shared" si="9"/>
        <v>240</v>
      </c>
      <c r="W44">
        <f t="shared" si="10"/>
        <v>240</v>
      </c>
      <c r="X44">
        <f t="shared" si="11"/>
        <v>560</v>
      </c>
      <c r="Y44">
        <f t="shared" si="12"/>
        <v>720</v>
      </c>
      <c r="Z44">
        <f t="shared" si="13"/>
        <v>720</v>
      </c>
      <c r="AA44">
        <f t="shared" si="14"/>
        <v>2000</v>
      </c>
      <c r="AB44">
        <f t="shared" si="15"/>
        <v>2000</v>
      </c>
      <c r="AD44">
        <v>0.6</v>
      </c>
      <c r="AE44">
        <v>0.6</v>
      </c>
      <c r="AF44">
        <v>1.3</v>
      </c>
      <c r="AG44">
        <v>1.6</v>
      </c>
      <c r="AH44">
        <v>0.6</v>
      </c>
      <c r="AI44">
        <v>0.6</v>
      </c>
      <c r="AJ44">
        <v>0.6</v>
      </c>
      <c r="AK44">
        <v>2.6</v>
      </c>
      <c r="AL44">
        <v>1.6</v>
      </c>
      <c r="AM44">
        <v>6.7</v>
      </c>
      <c r="AN44">
        <v>35.4</v>
      </c>
      <c r="AO44">
        <v>37.799999999999997</v>
      </c>
      <c r="AQ44">
        <f t="shared" si="16"/>
        <v>60</v>
      </c>
      <c r="AR44">
        <f t="shared" si="17"/>
        <v>60</v>
      </c>
      <c r="AS44">
        <f t="shared" si="18"/>
        <v>130</v>
      </c>
      <c r="AT44">
        <f t="shared" si="19"/>
        <v>160</v>
      </c>
      <c r="AU44">
        <f t="shared" si="20"/>
        <v>60</v>
      </c>
      <c r="AV44">
        <f t="shared" si="21"/>
        <v>60</v>
      </c>
      <c r="AW44">
        <f t="shared" si="22"/>
        <v>60</v>
      </c>
      <c r="AX44">
        <f t="shared" si="23"/>
        <v>260</v>
      </c>
      <c r="AY44">
        <f t="shared" si="24"/>
        <v>160</v>
      </c>
      <c r="AZ44">
        <f t="shared" si="25"/>
        <v>670</v>
      </c>
      <c r="BA44">
        <f t="shared" si="26"/>
        <v>2400</v>
      </c>
      <c r="BB44">
        <f t="shared" si="27"/>
        <v>3779.9999999999995</v>
      </c>
      <c r="BJ44" s="16">
        <f t="shared" si="28"/>
        <v>49.256</v>
      </c>
      <c r="BK44" s="16">
        <f t="shared" si="29"/>
        <v>49.256</v>
      </c>
      <c r="BL44" s="16">
        <f t="shared" si="30"/>
        <v>60.423999999999999</v>
      </c>
      <c r="BM44" s="16">
        <f t="shared" si="31"/>
        <v>49.256</v>
      </c>
      <c r="BN44" s="16">
        <f t="shared" si="32"/>
        <v>49.256</v>
      </c>
      <c r="BO44" s="16">
        <f t="shared" si="33"/>
        <v>60.423999999999999</v>
      </c>
      <c r="BP44" s="16">
        <f t="shared" si="34"/>
        <v>60.423999999999999</v>
      </c>
      <c r="BQ44" s="16">
        <f t="shared" si="35"/>
        <v>105.096</v>
      </c>
      <c r="BR44" s="16">
        <f t="shared" si="36"/>
        <v>127.432</v>
      </c>
      <c r="BS44" s="16">
        <f t="shared" si="37"/>
        <v>127.432</v>
      </c>
      <c r="BT44" s="16">
        <f t="shared" si="38"/>
        <v>350.44</v>
      </c>
      <c r="BU44" s="16">
        <f t="shared" si="39"/>
        <v>1795.2720000000002</v>
      </c>
      <c r="BV44" s="4">
        <f t="shared" si="40"/>
        <v>2883.9679999999998</v>
      </c>
      <c r="BX44" s="16">
        <f t="shared" si="41"/>
        <v>3282.56</v>
      </c>
      <c r="BZ44" s="16">
        <f t="shared" si="42"/>
        <v>23.007999999999996</v>
      </c>
      <c r="CA44" s="16">
        <f t="shared" si="43"/>
        <v>23.007999999999996</v>
      </c>
      <c r="CB44" s="16">
        <f t="shared" si="44"/>
        <v>40.847999999999999</v>
      </c>
      <c r="CC44" s="16">
        <f t="shared" si="45"/>
        <v>38.847999999999999</v>
      </c>
      <c r="CD44" s="16">
        <f t="shared" si="46"/>
        <v>23.007999999999996</v>
      </c>
      <c r="CE44" s="16">
        <f t="shared" si="47"/>
        <v>29.759999999999998</v>
      </c>
      <c r="CF44" s="16">
        <f t="shared" si="48"/>
        <v>29.759999999999998</v>
      </c>
      <c r="CG44" s="16">
        <f t="shared" si="49"/>
        <v>88.447999999999993</v>
      </c>
      <c r="CH44" s="16">
        <f t="shared" si="50"/>
        <v>86.111999999999995</v>
      </c>
      <c r="CI44" s="16">
        <f t="shared" si="51"/>
        <v>166.89599999999999</v>
      </c>
      <c r="CJ44" s="16">
        <f t="shared" si="52"/>
        <v>667.7639999999999</v>
      </c>
      <c r="CK44" s="16">
        <f t="shared" si="53"/>
        <v>1901.8880000000001</v>
      </c>
      <c r="CL44" s="4">
        <f t="shared" si="54"/>
        <v>3119.348</v>
      </c>
      <c r="CN44" s="16">
        <f t="shared" si="55"/>
        <v>21200</v>
      </c>
      <c r="CO44" s="6">
        <f t="shared" si="56"/>
        <v>8.1616716967733325</v>
      </c>
      <c r="CP44" s="6">
        <f t="shared" si="57"/>
        <v>13.820957791487288</v>
      </c>
    </row>
    <row r="45" spans="2:94" x14ac:dyDescent="0.25">
      <c r="B45" s="3" t="s">
        <v>66</v>
      </c>
      <c r="C45" s="3">
        <v>78457</v>
      </c>
      <c r="D45">
        <v>12960</v>
      </c>
      <c r="E45">
        <v>7440</v>
      </c>
      <c r="F45">
        <v>6480</v>
      </c>
      <c r="G45">
        <v>11280</v>
      </c>
      <c r="H45">
        <v>11760</v>
      </c>
      <c r="I45">
        <v>9840</v>
      </c>
      <c r="J45">
        <v>13440</v>
      </c>
      <c r="K45">
        <v>12240</v>
      </c>
      <c r="L45">
        <v>7440</v>
      </c>
      <c r="M45">
        <v>6240</v>
      </c>
      <c r="N45">
        <v>14160</v>
      </c>
      <c r="O45">
        <v>8400</v>
      </c>
      <c r="Q45">
        <f t="shared" si="4"/>
        <v>2000</v>
      </c>
      <c r="R45">
        <f t="shared" si="5"/>
        <v>2000</v>
      </c>
      <c r="S45">
        <f t="shared" si="6"/>
        <v>2000</v>
      </c>
      <c r="T45">
        <f t="shared" si="7"/>
        <v>2000</v>
      </c>
      <c r="U45">
        <f t="shared" si="8"/>
        <v>2000</v>
      </c>
      <c r="V45">
        <f t="shared" si="9"/>
        <v>2000</v>
      </c>
      <c r="W45">
        <f t="shared" si="10"/>
        <v>2000</v>
      </c>
      <c r="X45">
        <f t="shared" si="11"/>
        <v>2000</v>
      </c>
      <c r="Y45">
        <f t="shared" si="12"/>
        <v>2000</v>
      </c>
      <c r="Z45">
        <f t="shared" si="13"/>
        <v>2000</v>
      </c>
      <c r="AA45">
        <f t="shared" si="14"/>
        <v>2000</v>
      </c>
      <c r="AB45">
        <f t="shared" si="15"/>
        <v>2000</v>
      </c>
      <c r="AD45">
        <v>44.6</v>
      </c>
      <c r="AE45">
        <v>38.200000000000003</v>
      </c>
      <c r="AF45">
        <v>23.5</v>
      </c>
      <c r="AG45">
        <v>32.6</v>
      </c>
      <c r="AH45">
        <v>33.1</v>
      </c>
      <c r="AI45">
        <v>27.6</v>
      </c>
      <c r="AJ45">
        <v>42.5</v>
      </c>
      <c r="AK45">
        <v>48.2</v>
      </c>
      <c r="AL45">
        <v>45.4</v>
      </c>
      <c r="AM45">
        <v>21.8</v>
      </c>
      <c r="AN45">
        <v>33.6</v>
      </c>
      <c r="AO45">
        <v>29.5</v>
      </c>
      <c r="AQ45">
        <f t="shared" si="16"/>
        <v>4460</v>
      </c>
      <c r="AR45">
        <f t="shared" si="17"/>
        <v>3820.0000000000005</v>
      </c>
      <c r="AS45">
        <f t="shared" si="18"/>
        <v>2350</v>
      </c>
      <c r="AT45">
        <f t="shared" si="19"/>
        <v>3260</v>
      </c>
      <c r="AU45">
        <f t="shared" si="20"/>
        <v>3310</v>
      </c>
      <c r="AV45">
        <f t="shared" si="21"/>
        <v>2760</v>
      </c>
      <c r="AW45">
        <f t="shared" si="22"/>
        <v>4250</v>
      </c>
      <c r="AX45">
        <f t="shared" si="23"/>
        <v>4820</v>
      </c>
      <c r="AY45">
        <f t="shared" si="24"/>
        <v>4540</v>
      </c>
      <c r="AZ45">
        <f t="shared" si="25"/>
        <v>2180</v>
      </c>
      <c r="BA45">
        <f t="shared" si="26"/>
        <v>3360</v>
      </c>
      <c r="BB45">
        <f t="shared" si="27"/>
        <v>2950</v>
      </c>
      <c r="BJ45" s="16">
        <f t="shared" si="28"/>
        <v>1520.4880000000001</v>
      </c>
      <c r="BK45" s="16">
        <f t="shared" si="29"/>
        <v>908.87199999999996</v>
      </c>
      <c r="BL45" s="16">
        <f t="shared" si="30"/>
        <v>802.50399999999991</v>
      </c>
      <c r="BM45" s="16">
        <f t="shared" si="31"/>
        <v>1334.3440000000001</v>
      </c>
      <c r="BN45" s="16">
        <f t="shared" si="32"/>
        <v>1387.528</v>
      </c>
      <c r="BO45" s="16">
        <f t="shared" si="33"/>
        <v>1174.7919999999999</v>
      </c>
      <c r="BP45" s="16">
        <f t="shared" si="34"/>
        <v>1573.672</v>
      </c>
      <c r="BQ45" s="16">
        <f t="shared" si="35"/>
        <v>1440.712</v>
      </c>
      <c r="BR45" s="16">
        <f t="shared" si="36"/>
        <v>908.87199999999996</v>
      </c>
      <c r="BS45" s="16">
        <f t="shared" si="37"/>
        <v>775.91199999999992</v>
      </c>
      <c r="BT45" s="16">
        <f t="shared" si="38"/>
        <v>1653.4480000000001</v>
      </c>
      <c r="BU45" s="16">
        <f t="shared" si="39"/>
        <v>1015.2399999999999</v>
      </c>
      <c r="BV45" s="4">
        <f t="shared" si="40"/>
        <v>14496.384</v>
      </c>
      <c r="BX45" s="16">
        <f t="shared" si="41"/>
        <v>17309.567999999999</v>
      </c>
      <c r="BZ45" s="16">
        <f t="shared" si="42"/>
        <v>1800.288</v>
      </c>
      <c r="CA45" s="16">
        <f t="shared" si="43"/>
        <v>1233.0239999999999</v>
      </c>
      <c r="CB45" s="16">
        <f t="shared" si="44"/>
        <v>919.15200000000004</v>
      </c>
      <c r="CC45" s="16">
        <f t="shared" si="45"/>
        <v>1468.4159999999999</v>
      </c>
      <c r="CD45" s="16">
        <f t="shared" si="46"/>
        <v>1516.848</v>
      </c>
      <c r="CE45" s="16">
        <f t="shared" si="47"/>
        <v>1267.68</v>
      </c>
      <c r="CF45" s="16">
        <f t="shared" si="48"/>
        <v>1807.5359999999998</v>
      </c>
      <c r="CG45" s="16">
        <f t="shared" si="49"/>
        <v>1796.5439999999999</v>
      </c>
      <c r="CH45" s="16">
        <f t="shared" si="50"/>
        <v>1347.0719999999999</v>
      </c>
      <c r="CI45" s="16">
        <f t="shared" si="51"/>
        <v>871.96799999999996</v>
      </c>
      <c r="CJ45" s="16">
        <f t="shared" si="52"/>
        <v>1727.328</v>
      </c>
      <c r="CK45" s="16">
        <f t="shared" si="53"/>
        <v>1176.24</v>
      </c>
      <c r="CL45" s="4">
        <f t="shared" si="54"/>
        <v>16932.096000000001</v>
      </c>
      <c r="CN45" s="16">
        <f t="shared" si="55"/>
        <v>121680</v>
      </c>
      <c r="CO45" s="6">
        <f t="shared" si="56"/>
        <v>16.802203915128079</v>
      </c>
      <c r="CP45" s="6">
        <f t="shared" si="57"/>
        <v>19.406108447458337</v>
      </c>
    </row>
    <row r="46" spans="2:94" x14ac:dyDescent="0.25">
      <c r="B46" s="3" t="s">
        <v>66</v>
      </c>
      <c r="C46" s="3">
        <v>80557</v>
      </c>
      <c r="D46">
        <v>840</v>
      </c>
      <c r="E46">
        <v>3540</v>
      </c>
      <c r="F46">
        <v>16380</v>
      </c>
      <c r="G46">
        <v>23460</v>
      </c>
      <c r="H46">
        <v>19500</v>
      </c>
      <c r="I46">
        <v>20640</v>
      </c>
      <c r="J46">
        <v>18780</v>
      </c>
      <c r="K46">
        <v>6000</v>
      </c>
      <c r="L46">
        <v>1080</v>
      </c>
      <c r="M46">
        <v>540</v>
      </c>
      <c r="N46">
        <v>300</v>
      </c>
      <c r="O46">
        <v>420</v>
      </c>
      <c r="Q46">
        <f t="shared" si="4"/>
        <v>840</v>
      </c>
      <c r="R46">
        <f t="shared" si="5"/>
        <v>2000</v>
      </c>
      <c r="S46">
        <f t="shared" si="6"/>
        <v>2000</v>
      </c>
      <c r="T46">
        <f t="shared" si="7"/>
        <v>2000</v>
      </c>
      <c r="U46">
        <f t="shared" si="8"/>
        <v>2000</v>
      </c>
      <c r="V46">
        <f t="shared" si="9"/>
        <v>2000</v>
      </c>
      <c r="W46">
        <f t="shared" si="10"/>
        <v>2000</v>
      </c>
      <c r="X46">
        <f t="shared" si="11"/>
        <v>2000</v>
      </c>
      <c r="Y46">
        <f t="shared" si="12"/>
        <v>1080</v>
      </c>
      <c r="Z46">
        <f t="shared" si="13"/>
        <v>540</v>
      </c>
      <c r="AA46">
        <f t="shared" si="14"/>
        <v>300</v>
      </c>
      <c r="AB46">
        <f t="shared" si="15"/>
        <v>420</v>
      </c>
      <c r="AD46">
        <v>19.600000000000001</v>
      </c>
      <c r="AE46">
        <v>23.5</v>
      </c>
      <c r="AF46">
        <v>40.299999999999997</v>
      </c>
      <c r="AG46">
        <v>41.7</v>
      </c>
      <c r="AH46">
        <v>41.5</v>
      </c>
      <c r="AI46">
        <v>36.700000000000003</v>
      </c>
      <c r="AJ46">
        <v>37</v>
      </c>
      <c r="AK46">
        <v>28.3</v>
      </c>
      <c r="AL46">
        <v>26.2</v>
      </c>
      <c r="AM46">
        <v>8.6</v>
      </c>
      <c r="AN46">
        <v>3.6</v>
      </c>
      <c r="AO46">
        <v>7.1</v>
      </c>
      <c r="AQ46">
        <f t="shared" si="16"/>
        <v>840</v>
      </c>
      <c r="AR46">
        <f t="shared" si="17"/>
        <v>2350</v>
      </c>
      <c r="AS46">
        <f t="shared" si="18"/>
        <v>4029.9999999999995</v>
      </c>
      <c r="AT46">
        <f t="shared" si="19"/>
        <v>4170</v>
      </c>
      <c r="AU46">
        <f t="shared" si="20"/>
        <v>4150</v>
      </c>
      <c r="AV46">
        <f t="shared" si="21"/>
        <v>3670.0000000000005</v>
      </c>
      <c r="AW46">
        <f t="shared" si="22"/>
        <v>3700</v>
      </c>
      <c r="AX46">
        <f t="shared" si="23"/>
        <v>2830</v>
      </c>
      <c r="AY46">
        <f t="shared" si="24"/>
        <v>1080</v>
      </c>
      <c r="AZ46">
        <f t="shared" si="25"/>
        <v>540</v>
      </c>
      <c r="BA46">
        <f t="shared" si="26"/>
        <v>300</v>
      </c>
      <c r="BB46">
        <f t="shared" si="27"/>
        <v>420</v>
      </c>
      <c r="BJ46" s="16">
        <f t="shared" si="28"/>
        <v>144.184</v>
      </c>
      <c r="BK46" s="16">
        <f t="shared" si="29"/>
        <v>476.75200000000001</v>
      </c>
      <c r="BL46" s="16">
        <f t="shared" si="30"/>
        <v>1899.424</v>
      </c>
      <c r="BM46" s="16">
        <f t="shared" si="31"/>
        <v>2683.8879999999999</v>
      </c>
      <c r="BN46" s="16">
        <f t="shared" si="32"/>
        <v>2245.12</v>
      </c>
      <c r="BO46" s="16">
        <f t="shared" si="33"/>
        <v>2371.4319999999998</v>
      </c>
      <c r="BP46" s="16">
        <f t="shared" si="34"/>
        <v>2165.3440000000001</v>
      </c>
      <c r="BQ46" s="16">
        <f t="shared" si="35"/>
        <v>749.31999999999994</v>
      </c>
      <c r="BR46" s="16">
        <f t="shared" si="36"/>
        <v>177.68799999999999</v>
      </c>
      <c r="BS46" s="16">
        <f t="shared" si="37"/>
        <v>102.304</v>
      </c>
      <c r="BT46" s="16">
        <f t="shared" si="38"/>
        <v>68.800000000000011</v>
      </c>
      <c r="BU46" s="16">
        <f t="shared" si="39"/>
        <v>85.551999999999992</v>
      </c>
      <c r="BV46" s="4">
        <f t="shared" si="40"/>
        <v>13169.807999999999</v>
      </c>
      <c r="BX46" s="16">
        <f t="shared" si="41"/>
        <v>15885.648000000001</v>
      </c>
      <c r="BZ46" s="16">
        <f t="shared" si="42"/>
        <v>287.50400000000002</v>
      </c>
      <c r="CA46" s="16">
        <f t="shared" si="43"/>
        <v>671.01600000000008</v>
      </c>
      <c r="CB46" s="16">
        <f t="shared" si="44"/>
        <v>2020.8240000000001</v>
      </c>
      <c r="CC46" s="16">
        <f t="shared" si="45"/>
        <v>2640.5520000000001</v>
      </c>
      <c r="CD46" s="16">
        <f t="shared" si="46"/>
        <v>2303.16</v>
      </c>
      <c r="CE46" s="16">
        <f t="shared" si="47"/>
        <v>2323.3440000000001</v>
      </c>
      <c r="CF46" s="16">
        <f t="shared" si="48"/>
        <v>2171.1120000000001</v>
      </c>
      <c r="CG46" s="16">
        <f t="shared" si="49"/>
        <v>954.67200000000003</v>
      </c>
      <c r="CH46" s="16">
        <f t="shared" si="50"/>
        <v>377.10799999999995</v>
      </c>
      <c r="CI46" s="16">
        <f t="shared" si="51"/>
        <v>154.98399999999998</v>
      </c>
      <c r="CJ46" s="16">
        <f t="shared" si="52"/>
        <v>77.316000000000003</v>
      </c>
      <c r="CK46" s="16">
        <f t="shared" si="53"/>
        <v>123.60999999999999</v>
      </c>
      <c r="CL46" s="4">
        <f t="shared" si="54"/>
        <v>14105.202000000005</v>
      </c>
      <c r="CN46" s="16">
        <f t="shared" si="55"/>
        <v>111480</v>
      </c>
      <c r="CO46" s="6">
        <f t="shared" si="56"/>
        <v>7.102563682021823</v>
      </c>
      <c r="CP46" s="6">
        <f t="shared" si="57"/>
        <v>20.621712936133928</v>
      </c>
    </row>
    <row r="47" spans="2:94" x14ac:dyDescent="0.25">
      <c r="B47" s="3" t="s">
        <v>66</v>
      </c>
      <c r="C47" s="3">
        <v>81757</v>
      </c>
      <c r="D47">
        <v>19920</v>
      </c>
      <c r="E47">
        <v>20160</v>
      </c>
      <c r="F47">
        <v>17640</v>
      </c>
      <c r="G47">
        <v>18960</v>
      </c>
      <c r="H47">
        <v>20760</v>
      </c>
      <c r="I47">
        <v>21000</v>
      </c>
      <c r="J47">
        <v>22800</v>
      </c>
      <c r="K47">
        <v>23640</v>
      </c>
      <c r="L47">
        <v>4080</v>
      </c>
      <c r="M47">
        <v>240</v>
      </c>
      <c r="N47">
        <v>240</v>
      </c>
      <c r="O47">
        <v>120</v>
      </c>
      <c r="Q47">
        <f t="shared" si="4"/>
        <v>2000</v>
      </c>
      <c r="R47">
        <f t="shared" si="5"/>
        <v>2000</v>
      </c>
      <c r="S47">
        <f t="shared" si="6"/>
        <v>2000</v>
      </c>
      <c r="T47">
        <f t="shared" si="7"/>
        <v>2000</v>
      </c>
      <c r="U47">
        <f t="shared" si="8"/>
        <v>2000</v>
      </c>
      <c r="V47">
        <f t="shared" si="9"/>
        <v>2000</v>
      </c>
      <c r="W47">
        <f t="shared" si="10"/>
        <v>2000</v>
      </c>
      <c r="X47">
        <f t="shared" si="11"/>
        <v>2000</v>
      </c>
      <c r="Y47">
        <f t="shared" si="12"/>
        <v>2000</v>
      </c>
      <c r="Z47">
        <f t="shared" si="13"/>
        <v>240</v>
      </c>
      <c r="AA47">
        <f t="shared" si="14"/>
        <v>240</v>
      </c>
      <c r="AB47">
        <f t="shared" si="15"/>
        <v>120</v>
      </c>
      <c r="AD47">
        <v>36.5</v>
      </c>
      <c r="AE47">
        <v>38</v>
      </c>
      <c r="AF47">
        <v>33.700000000000003</v>
      </c>
      <c r="AG47">
        <v>39</v>
      </c>
      <c r="AH47">
        <v>38.6</v>
      </c>
      <c r="AI47">
        <v>53.6</v>
      </c>
      <c r="AJ47">
        <v>63</v>
      </c>
      <c r="AK47">
        <v>49</v>
      </c>
      <c r="AL47">
        <v>44.8</v>
      </c>
      <c r="AM47">
        <v>3.6</v>
      </c>
      <c r="AN47">
        <v>8.8000000000000007</v>
      </c>
      <c r="AO47">
        <v>7.9</v>
      </c>
      <c r="AQ47">
        <f t="shared" si="16"/>
        <v>3650</v>
      </c>
      <c r="AR47">
        <f t="shared" si="17"/>
        <v>3800</v>
      </c>
      <c r="AS47">
        <f t="shared" si="18"/>
        <v>3370.0000000000005</v>
      </c>
      <c r="AT47">
        <f t="shared" si="19"/>
        <v>3900</v>
      </c>
      <c r="AU47">
        <f t="shared" si="20"/>
        <v>3860</v>
      </c>
      <c r="AV47">
        <f t="shared" si="21"/>
        <v>5360</v>
      </c>
      <c r="AW47">
        <f t="shared" si="22"/>
        <v>6300</v>
      </c>
      <c r="AX47">
        <f t="shared" si="23"/>
        <v>4900</v>
      </c>
      <c r="AY47">
        <f t="shared" si="24"/>
        <v>4080</v>
      </c>
      <c r="AZ47">
        <f t="shared" si="25"/>
        <v>240</v>
      </c>
      <c r="BA47">
        <f t="shared" si="26"/>
        <v>240</v>
      </c>
      <c r="BB47">
        <f t="shared" si="27"/>
        <v>120</v>
      </c>
      <c r="BJ47" s="16">
        <f t="shared" si="28"/>
        <v>2291.6559999999999</v>
      </c>
      <c r="BK47" s="16">
        <f t="shared" si="29"/>
        <v>2318.248</v>
      </c>
      <c r="BL47" s="16">
        <f t="shared" si="30"/>
        <v>2039.0320000000002</v>
      </c>
      <c r="BM47" s="16">
        <f t="shared" si="31"/>
        <v>2185.288</v>
      </c>
      <c r="BN47" s="16">
        <f t="shared" si="32"/>
        <v>2384.7279999999996</v>
      </c>
      <c r="BO47" s="16">
        <f t="shared" si="33"/>
        <v>2411.3199999999997</v>
      </c>
      <c r="BP47" s="16">
        <f t="shared" si="34"/>
        <v>2610.7599999999998</v>
      </c>
      <c r="BQ47" s="16">
        <f t="shared" si="35"/>
        <v>2703.8319999999999</v>
      </c>
      <c r="BR47" s="16">
        <f t="shared" si="36"/>
        <v>536.58399999999995</v>
      </c>
      <c r="BS47" s="16">
        <f t="shared" si="37"/>
        <v>60.423999999999999</v>
      </c>
      <c r="BT47" s="16">
        <f t="shared" si="38"/>
        <v>60.423999999999999</v>
      </c>
      <c r="BU47" s="16">
        <f t="shared" si="39"/>
        <v>43.671999999999997</v>
      </c>
      <c r="BV47" s="4">
        <f t="shared" si="40"/>
        <v>19645.967999999993</v>
      </c>
      <c r="BX47" s="16">
        <f t="shared" si="41"/>
        <v>23993.616000000002</v>
      </c>
      <c r="BZ47" s="16">
        <f t="shared" si="42"/>
        <v>2259.4079999999999</v>
      </c>
      <c r="CA47" s="16">
        <f t="shared" si="43"/>
        <v>2303.424</v>
      </c>
      <c r="CB47" s="16">
        <f t="shared" si="44"/>
        <v>2022.6240000000003</v>
      </c>
      <c r="CC47" s="16">
        <f t="shared" si="45"/>
        <v>2217.9839999999999</v>
      </c>
      <c r="CD47" s="16">
        <f t="shared" si="46"/>
        <v>2363.5680000000002</v>
      </c>
      <c r="CE47" s="16">
        <f t="shared" si="47"/>
        <v>2621.424</v>
      </c>
      <c r="CF47" s="16">
        <f t="shared" si="48"/>
        <v>2922.2400000000002</v>
      </c>
      <c r="CG47" s="16">
        <f t="shared" si="49"/>
        <v>2771.3759999999997</v>
      </c>
      <c r="CH47" s="16">
        <f t="shared" si="50"/>
        <v>1020.4639999999999</v>
      </c>
      <c r="CI47" s="16">
        <f t="shared" si="51"/>
        <v>67.22399999999999</v>
      </c>
      <c r="CJ47" s="16">
        <f t="shared" si="52"/>
        <v>106.01600000000001</v>
      </c>
      <c r="CK47" s="16">
        <f t="shared" si="53"/>
        <v>79.117999999999995</v>
      </c>
      <c r="CL47" s="4">
        <f t="shared" si="54"/>
        <v>20754.87</v>
      </c>
      <c r="CN47" s="16">
        <f t="shared" si="55"/>
        <v>169560</v>
      </c>
      <c r="CO47" s="6">
        <f t="shared" si="56"/>
        <v>5.6444253599517547</v>
      </c>
      <c r="CP47" s="6">
        <f t="shared" si="57"/>
        <v>22.12997598285822</v>
      </c>
    </row>
    <row r="48" spans="2:94" x14ac:dyDescent="0.25">
      <c r="B48" s="3" t="s">
        <v>66</v>
      </c>
      <c r="C48" s="3">
        <v>83947</v>
      </c>
      <c r="D48">
        <v>14160</v>
      </c>
      <c r="E48">
        <v>10200</v>
      </c>
      <c r="F48">
        <v>12960</v>
      </c>
      <c r="G48">
        <v>37080</v>
      </c>
      <c r="H48">
        <v>42240</v>
      </c>
      <c r="I48">
        <v>41160</v>
      </c>
      <c r="J48">
        <v>35520</v>
      </c>
      <c r="K48">
        <v>23160</v>
      </c>
      <c r="L48">
        <v>1920</v>
      </c>
      <c r="M48">
        <v>720</v>
      </c>
      <c r="N48">
        <v>7080</v>
      </c>
      <c r="O48">
        <v>20160</v>
      </c>
      <c r="Q48">
        <f t="shared" si="4"/>
        <v>2000</v>
      </c>
      <c r="R48">
        <f t="shared" si="5"/>
        <v>2000</v>
      </c>
      <c r="S48">
        <f t="shared" si="6"/>
        <v>2000</v>
      </c>
      <c r="T48">
        <f t="shared" si="7"/>
        <v>2000</v>
      </c>
      <c r="U48">
        <f t="shared" si="8"/>
        <v>2000</v>
      </c>
      <c r="V48">
        <f t="shared" si="9"/>
        <v>2000</v>
      </c>
      <c r="W48">
        <f t="shared" si="10"/>
        <v>2000</v>
      </c>
      <c r="X48">
        <f t="shared" si="11"/>
        <v>2000</v>
      </c>
      <c r="Y48">
        <f t="shared" si="12"/>
        <v>1920</v>
      </c>
      <c r="Z48">
        <f t="shared" si="13"/>
        <v>720</v>
      </c>
      <c r="AA48">
        <f t="shared" si="14"/>
        <v>2000</v>
      </c>
      <c r="AB48">
        <f t="shared" si="15"/>
        <v>2000</v>
      </c>
      <c r="AD48">
        <v>56</v>
      </c>
      <c r="AE48">
        <v>43.6</v>
      </c>
      <c r="AF48">
        <v>47</v>
      </c>
      <c r="AG48">
        <v>67.099999999999994</v>
      </c>
      <c r="AH48">
        <v>77.599999999999994</v>
      </c>
      <c r="AI48">
        <v>72</v>
      </c>
      <c r="AJ48">
        <v>72</v>
      </c>
      <c r="AK48">
        <v>71.400000000000006</v>
      </c>
      <c r="AL48">
        <v>8</v>
      </c>
      <c r="AM48">
        <v>2.4</v>
      </c>
      <c r="AN48">
        <v>61.9</v>
      </c>
      <c r="AO48">
        <v>70.900000000000006</v>
      </c>
      <c r="AQ48">
        <f t="shared" si="16"/>
        <v>5600</v>
      </c>
      <c r="AR48">
        <f t="shared" si="17"/>
        <v>4360</v>
      </c>
      <c r="AS48">
        <f t="shared" si="18"/>
        <v>4700</v>
      </c>
      <c r="AT48">
        <f t="shared" si="19"/>
        <v>6709.9999999999991</v>
      </c>
      <c r="AU48">
        <f t="shared" si="20"/>
        <v>7759.9999999999991</v>
      </c>
      <c r="AV48">
        <f t="shared" si="21"/>
        <v>7200</v>
      </c>
      <c r="AW48">
        <f t="shared" si="22"/>
        <v>7200</v>
      </c>
      <c r="AX48">
        <f t="shared" si="23"/>
        <v>7140.0000000000009</v>
      </c>
      <c r="AY48">
        <f t="shared" si="24"/>
        <v>800</v>
      </c>
      <c r="AZ48">
        <f t="shared" si="25"/>
        <v>240</v>
      </c>
      <c r="BA48">
        <f t="shared" si="26"/>
        <v>6190</v>
      </c>
      <c r="BB48">
        <f t="shared" si="27"/>
        <v>7090.0000000000009</v>
      </c>
      <c r="BJ48" s="16">
        <f t="shared" si="28"/>
        <v>1653.4480000000001</v>
      </c>
      <c r="BK48" s="16">
        <f t="shared" si="29"/>
        <v>1214.68</v>
      </c>
      <c r="BL48" s="16">
        <f t="shared" si="30"/>
        <v>1520.4880000000001</v>
      </c>
      <c r="BM48" s="16">
        <f t="shared" si="31"/>
        <v>4192.9840000000004</v>
      </c>
      <c r="BN48" s="16">
        <f t="shared" si="32"/>
        <v>4764.7119999999995</v>
      </c>
      <c r="BO48" s="16">
        <f t="shared" si="33"/>
        <v>4645.0479999999998</v>
      </c>
      <c r="BP48" s="16">
        <f t="shared" si="34"/>
        <v>4020.136</v>
      </c>
      <c r="BQ48" s="16">
        <f t="shared" si="35"/>
        <v>2650.6479999999997</v>
      </c>
      <c r="BR48" s="16">
        <f t="shared" si="36"/>
        <v>294.952</v>
      </c>
      <c r="BS48" s="16">
        <f t="shared" si="37"/>
        <v>127.432</v>
      </c>
      <c r="BT48" s="16">
        <f t="shared" si="38"/>
        <v>868.98400000000004</v>
      </c>
      <c r="BU48" s="16">
        <f t="shared" si="39"/>
        <v>2318.248</v>
      </c>
      <c r="BV48" s="4">
        <f t="shared" si="40"/>
        <v>28271.760000000002</v>
      </c>
      <c r="BX48" s="16">
        <f t="shared" si="41"/>
        <v>34714.896000000001</v>
      </c>
      <c r="BZ48" s="16">
        <f t="shared" si="42"/>
        <v>2082.1440000000002</v>
      </c>
      <c r="CA48" s="16">
        <f t="shared" si="43"/>
        <v>1551.5040000000001</v>
      </c>
      <c r="CB48" s="16">
        <f t="shared" si="44"/>
        <v>1838.3040000000001</v>
      </c>
      <c r="CC48" s="16">
        <f t="shared" si="45"/>
        <v>4192.4160000000002</v>
      </c>
      <c r="CD48" s="16">
        <f t="shared" si="46"/>
        <v>4794.24</v>
      </c>
      <c r="CE48" s="16">
        <f t="shared" si="47"/>
        <v>4614.384</v>
      </c>
      <c r="CF48" s="16">
        <f t="shared" si="48"/>
        <v>4138.3680000000004</v>
      </c>
      <c r="CG48" s="16">
        <f t="shared" si="49"/>
        <v>3085.6800000000003</v>
      </c>
      <c r="CH48" s="16">
        <f t="shared" si="50"/>
        <v>288.76800000000003</v>
      </c>
      <c r="CI48" s="16">
        <f t="shared" si="51"/>
        <v>98.783999999999992</v>
      </c>
      <c r="CJ48" s="16">
        <f t="shared" si="52"/>
        <v>1578.0479999999998</v>
      </c>
      <c r="CK48" s="16">
        <f t="shared" si="53"/>
        <v>2824.5599999999995</v>
      </c>
      <c r="CL48" s="4">
        <f t="shared" si="54"/>
        <v>31087.199999999997</v>
      </c>
      <c r="CN48" s="16">
        <f t="shared" si="55"/>
        <v>246360</v>
      </c>
      <c r="CO48" s="6">
        <f t="shared" si="56"/>
        <v>9.9584886119576268</v>
      </c>
      <c r="CP48" s="6">
        <f t="shared" si="57"/>
        <v>22.790006706338751</v>
      </c>
    </row>
    <row r="49" spans="1:94" x14ac:dyDescent="0.25">
      <c r="B49" s="3" t="s">
        <v>66</v>
      </c>
      <c r="C49" s="3">
        <v>84081</v>
      </c>
      <c r="D49">
        <v>16800</v>
      </c>
      <c r="E49">
        <v>4140</v>
      </c>
      <c r="F49">
        <v>7080</v>
      </c>
      <c r="G49">
        <v>8760</v>
      </c>
      <c r="H49">
        <v>10980</v>
      </c>
      <c r="I49">
        <v>12060</v>
      </c>
      <c r="J49">
        <v>5880</v>
      </c>
      <c r="K49">
        <v>18000</v>
      </c>
      <c r="L49">
        <v>540</v>
      </c>
      <c r="M49">
        <v>300</v>
      </c>
      <c r="N49">
        <v>300</v>
      </c>
      <c r="O49">
        <v>3300</v>
      </c>
      <c r="Q49">
        <f t="shared" si="4"/>
        <v>2000</v>
      </c>
      <c r="R49">
        <f t="shared" si="5"/>
        <v>2000</v>
      </c>
      <c r="S49">
        <f t="shared" si="6"/>
        <v>2000</v>
      </c>
      <c r="T49">
        <f t="shared" si="7"/>
        <v>2000</v>
      </c>
      <c r="U49">
        <f t="shared" si="8"/>
        <v>2000</v>
      </c>
      <c r="V49">
        <f t="shared" si="9"/>
        <v>2000</v>
      </c>
      <c r="W49">
        <f t="shared" si="10"/>
        <v>2000</v>
      </c>
      <c r="X49">
        <f t="shared" si="11"/>
        <v>2000</v>
      </c>
      <c r="Y49">
        <f t="shared" si="12"/>
        <v>540</v>
      </c>
      <c r="Z49">
        <f t="shared" si="13"/>
        <v>300</v>
      </c>
      <c r="AA49">
        <f t="shared" si="14"/>
        <v>300</v>
      </c>
      <c r="AB49">
        <f t="shared" si="15"/>
        <v>2000</v>
      </c>
      <c r="AD49">
        <v>75.599999999999994</v>
      </c>
      <c r="AE49">
        <v>26.6</v>
      </c>
      <c r="AF49">
        <v>46.7</v>
      </c>
      <c r="AG49">
        <v>55.9</v>
      </c>
      <c r="AH49">
        <v>55.9</v>
      </c>
      <c r="AI49">
        <v>50.9</v>
      </c>
      <c r="AJ49">
        <v>45.1</v>
      </c>
      <c r="AK49">
        <v>54</v>
      </c>
      <c r="AL49">
        <v>21.1</v>
      </c>
      <c r="AM49">
        <v>4.8</v>
      </c>
      <c r="AN49">
        <v>1</v>
      </c>
      <c r="AO49">
        <v>37.200000000000003</v>
      </c>
      <c r="AQ49">
        <f t="shared" si="16"/>
        <v>7559.9999999999991</v>
      </c>
      <c r="AR49">
        <f t="shared" si="17"/>
        <v>2660</v>
      </c>
      <c r="AS49">
        <f t="shared" si="18"/>
        <v>4670</v>
      </c>
      <c r="AT49">
        <f t="shared" si="19"/>
        <v>5590</v>
      </c>
      <c r="AU49">
        <f t="shared" si="20"/>
        <v>5590</v>
      </c>
      <c r="AV49">
        <f t="shared" si="21"/>
        <v>5090</v>
      </c>
      <c r="AW49">
        <f t="shared" si="22"/>
        <v>4510</v>
      </c>
      <c r="AX49">
        <f t="shared" si="23"/>
        <v>5400</v>
      </c>
      <c r="AY49">
        <f t="shared" si="24"/>
        <v>540</v>
      </c>
      <c r="AZ49">
        <f t="shared" si="25"/>
        <v>300</v>
      </c>
      <c r="BA49">
        <f t="shared" si="26"/>
        <v>100</v>
      </c>
      <c r="BB49">
        <f t="shared" si="27"/>
        <v>3300</v>
      </c>
      <c r="BJ49" s="16">
        <f t="shared" si="28"/>
        <v>1945.96</v>
      </c>
      <c r="BK49" s="16">
        <f t="shared" si="29"/>
        <v>543.23199999999997</v>
      </c>
      <c r="BL49" s="16">
        <f t="shared" si="30"/>
        <v>868.98400000000004</v>
      </c>
      <c r="BM49" s="16">
        <f t="shared" si="31"/>
        <v>1055.1279999999999</v>
      </c>
      <c r="BN49" s="16">
        <f t="shared" si="32"/>
        <v>1301.104</v>
      </c>
      <c r="BO49" s="16">
        <f t="shared" si="33"/>
        <v>1420.768</v>
      </c>
      <c r="BP49" s="16">
        <f t="shared" si="34"/>
        <v>736.024</v>
      </c>
      <c r="BQ49" s="16">
        <f t="shared" si="35"/>
        <v>2078.92</v>
      </c>
      <c r="BR49" s="16">
        <f t="shared" si="36"/>
        <v>102.304</v>
      </c>
      <c r="BS49" s="16">
        <f t="shared" si="37"/>
        <v>68.800000000000011</v>
      </c>
      <c r="BT49" s="16">
        <f t="shared" si="38"/>
        <v>68.800000000000011</v>
      </c>
      <c r="BU49" s="16">
        <f t="shared" si="39"/>
        <v>450.16</v>
      </c>
      <c r="BV49" s="4">
        <f t="shared" si="40"/>
        <v>10640.183999999999</v>
      </c>
      <c r="BX49" s="16">
        <f t="shared" si="41"/>
        <v>12627.384000000002</v>
      </c>
      <c r="BZ49" s="16">
        <f t="shared" si="42"/>
        <v>2615.424</v>
      </c>
      <c r="CA49" s="16">
        <f t="shared" si="43"/>
        <v>770.76</v>
      </c>
      <c r="CB49" s="16">
        <f t="shared" si="44"/>
        <v>1337.28</v>
      </c>
      <c r="CC49" s="16">
        <f t="shared" si="45"/>
        <v>1624.8000000000002</v>
      </c>
      <c r="CD49" s="16">
        <f t="shared" si="46"/>
        <v>1812.1680000000001</v>
      </c>
      <c r="CE49" s="16">
        <f t="shared" si="47"/>
        <v>1824.12</v>
      </c>
      <c r="CF49" s="16">
        <f t="shared" si="48"/>
        <v>1210.6559999999999</v>
      </c>
      <c r="CG49" s="16">
        <f t="shared" si="49"/>
        <v>2374.56</v>
      </c>
      <c r="CH49" s="16">
        <f t="shared" si="50"/>
        <v>248.23399999999998</v>
      </c>
      <c r="CI49" s="16">
        <f t="shared" si="51"/>
        <v>86.268000000000001</v>
      </c>
      <c r="CJ49" s="16">
        <f t="shared" si="52"/>
        <v>41.160000000000004</v>
      </c>
      <c r="CK49" s="16">
        <f t="shared" si="53"/>
        <v>832.57199999999989</v>
      </c>
      <c r="CL49" s="4">
        <f t="shared" si="54"/>
        <v>14778.001999999999</v>
      </c>
      <c r="CN49" s="16">
        <f t="shared" si="55"/>
        <v>88140</v>
      </c>
      <c r="CO49" s="6">
        <f t="shared" si="56"/>
        <v>38.888594407765886</v>
      </c>
      <c r="CP49" s="6">
        <f t="shared" si="57"/>
        <v>18.676368754525321</v>
      </c>
    </row>
    <row r="50" spans="1:94" x14ac:dyDescent="0.25">
      <c r="B50" s="3" t="s">
        <v>66</v>
      </c>
      <c r="C50" s="3">
        <v>87585</v>
      </c>
      <c r="D50">
        <v>28200</v>
      </c>
      <c r="E50">
        <v>17880</v>
      </c>
      <c r="F50">
        <v>15120</v>
      </c>
      <c r="G50">
        <v>15840</v>
      </c>
      <c r="H50">
        <v>18120</v>
      </c>
      <c r="I50">
        <v>31680</v>
      </c>
      <c r="J50">
        <v>43200</v>
      </c>
      <c r="K50">
        <v>28080</v>
      </c>
      <c r="L50">
        <v>720</v>
      </c>
      <c r="M50">
        <v>600</v>
      </c>
      <c r="N50">
        <v>1800</v>
      </c>
      <c r="O50">
        <v>720</v>
      </c>
      <c r="Q50">
        <f t="shared" si="4"/>
        <v>2000</v>
      </c>
      <c r="R50">
        <f t="shared" si="5"/>
        <v>2000</v>
      </c>
      <c r="S50">
        <f t="shared" si="6"/>
        <v>2000</v>
      </c>
      <c r="T50">
        <f t="shared" si="7"/>
        <v>2000</v>
      </c>
      <c r="U50">
        <f t="shared" si="8"/>
        <v>2000</v>
      </c>
      <c r="V50">
        <f t="shared" si="9"/>
        <v>2000</v>
      </c>
      <c r="W50">
        <f t="shared" si="10"/>
        <v>2000</v>
      </c>
      <c r="X50">
        <f t="shared" si="11"/>
        <v>2000</v>
      </c>
      <c r="Y50">
        <f t="shared" si="12"/>
        <v>720</v>
      </c>
      <c r="Z50">
        <f t="shared" si="13"/>
        <v>600</v>
      </c>
      <c r="AA50">
        <f t="shared" si="14"/>
        <v>1800</v>
      </c>
      <c r="AB50">
        <f t="shared" si="15"/>
        <v>720</v>
      </c>
      <c r="AD50">
        <v>68.599999999999994</v>
      </c>
      <c r="AE50">
        <v>60.4</v>
      </c>
      <c r="AF50">
        <v>61.2</v>
      </c>
      <c r="AG50">
        <v>64.2</v>
      </c>
      <c r="AH50">
        <v>61.8</v>
      </c>
      <c r="AI50">
        <v>65.900000000000006</v>
      </c>
      <c r="AJ50">
        <v>86.3</v>
      </c>
      <c r="AK50">
        <v>84.8</v>
      </c>
      <c r="AL50">
        <v>17.899999999999999</v>
      </c>
      <c r="AM50">
        <v>9.1</v>
      </c>
      <c r="AN50">
        <v>9.5</v>
      </c>
      <c r="AO50">
        <v>3.6</v>
      </c>
      <c r="AQ50">
        <f t="shared" si="16"/>
        <v>6859.9999999999991</v>
      </c>
      <c r="AR50">
        <f t="shared" si="17"/>
        <v>6040</v>
      </c>
      <c r="AS50">
        <f t="shared" si="18"/>
        <v>6120</v>
      </c>
      <c r="AT50">
        <f t="shared" si="19"/>
        <v>6420</v>
      </c>
      <c r="AU50">
        <f t="shared" si="20"/>
        <v>6180</v>
      </c>
      <c r="AV50">
        <f t="shared" si="21"/>
        <v>6590.0000000000009</v>
      </c>
      <c r="AW50">
        <f t="shared" si="22"/>
        <v>8630</v>
      </c>
      <c r="AX50">
        <f t="shared" si="23"/>
        <v>8480</v>
      </c>
      <c r="AY50">
        <f t="shared" si="24"/>
        <v>720</v>
      </c>
      <c r="AZ50">
        <f t="shared" si="25"/>
        <v>600</v>
      </c>
      <c r="BA50">
        <f t="shared" si="26"/>
        <v>950</v>
      </c>
      <c r="BB50">
        <f t="shared" si="27"/>
        <v>360</v>
      </c>
      <c r="BJ50" s="16">
        <f t="shared" si="28"/>
        <v>3209.08</v>
      </c>
      <c r="BK50" s="16">
        <f t="shared" si="29"/>
        <v>2065.6239999999998</v>
      </c>
      <c r="BL50" s="16">
        <f t="shared" si="30"/>
        <v>1759.816</v>
      </c>
      <c r="BM50" s="16">
        <f t="shared" si="31"/>
        <v>1839.5920000000001</v>
      </c>
      <c r="BN50" s="16">
        <f t="shared" si="32"/>
        <v>2092.2159999999999</v>
      </c>
      <c r="BO50" s="16">
        <f t="shared" si="33"/>
        <v>3594.6639999999998</v>
      </c>
      <c r="BP50" s="16">
        <f t="shared" si="34"/>
        <v>4871.08</v>
      </c>
      <c r="BQ50" s="16">
        <f t="shared" si="35"/>
        <v>3195.7839999999997</v>
      </c>
      <c r="BR50" s="16">
        <f t="shared" si="36"/>
        <v>127.432</v>
      </c>
      <c r="BS50" s="16">
        <f t="shared" si="37"/>
        <v>110.68</v>
      </c>
      <c r="BT50" s="16">
        <f t="shared" si="38"/>
        <v>278.2</v>
      </c>
      <c r="BU50" s="16">
        <f t="shared" si="39"/>
        <v>127.432</v>
      </c>
      <c r="BV50" s="4">
        <f t="shared" si="40"/>
        <v>23271.600000000002</v>
      </c>
      <c r="BX50" s="16">
        <f t="shared" si="41"/>
        <v>28516.656000000003</v>
      </c>
      <c r="BZ50" s="16">
        <f t="shared" si="42"/>
        <v>3466.7039999999997</v>
      </c>
      <c r="CA50" s="16">
        <f t="shared" si="43"/>
        <v>2465.808</v>
      </c>
      <c r="CB50" s="16">
        <f t="shared" si="44"/>
        <v>2245.5360000000001</v>
      </c>
      <c r="CC50" s="16">
        <f t="shared" si="45"/>
        <v>2353.8239999999996</v>
      </c>
      <c r="CD50" s="16">
        <f t="shared" si="46"/>
        <v>2508.2399999999998</v>
      </c>
      <c r="CE50" s="16">
        <f t="shared" si="47"/>
        <v>3717.6480000000001</v>
      </c>
      <c r="CF50" s="16">
        <f t="shared" si="48"/>
        <v>5013.0719999999992</v>
      </c>
      <c r="CG50" s="16">
        <f t="shared" si="49"/>
        <v>3713.1840000000002</v>
      </c>
      <c r="CH50" s="16">
        <f t="shared" si="50"/>
        <v>254.63799999999998</v>
      </c>
      <c r="CI50" s="16">
        <f t="shared" si="51"/>
        <v>168.80599999999998</v>
      </c>
      <c r="CJ50" s="16">
        <f t="shared" si="52"/>
        <v>302.39999999999998</v>
      </c>
      <c r="CK50" s="16">
        <f t="shared" si="53"/>
        <v>117.792</v>
      </c>
      <c r="CL50" s="4">
        <f t="shared" si="54"/>
        <v>26327.652000000002</v>
      </c>
      <c r="CN50" s="16">
        <f t="shared" si="55"/>
        <v>201960</v>
      </c>
      <c r="CO50" s="6">
        <f t="shared" si="56"/>
        <v>13.132109524055057</v>
      </c>
      <c r="CP50" s="6">
        <f t="shared" si="57"/>
        <v>22.538441705770129</v>
      </c>
    </row>
    <row r="51" spans="1:94" x14ac:dyDescent="0.25">
      <c r="B51" s="3" t="s">
        <v>66</v>
      </c>
      <c r="C51" s="3">
        <v>87941</v>
      </c>
      <c r="D51">
        <v>16003</v>
      </c>
      <c r="E51">
        <v>12257</v>
      </c>
      <c r="F51">
        <v>4025</v>
      </c>
      <c r="G51">
        <v>3430</v>
      </c>
      <c r="H51">
        <v>3854</v>
      </c>
      <c r="I51">
        <v>4014</v>
      </c>
      <c r="J51">
        <v>4586</v>
      </c>
      <c r="K51">
        <v>7205</v>
      </c>
      <c r="L51">
        <v>17771</v>
      </c>
      <c r="M51">
        <v>16751</v>
      </c>
      <c r="N51">
        <v>29266</v>
      </c>
      <c r="O51">
        <v>29592</v>
      </c>
      <c r="Q51">
        <f t="shared" si="4"/>
        <v>2000</v>
      </c>
      <c r="R51">
        <f t="shared" si="5"/>
        <v>2000</v>
      </c>
      <c r="S51">
        <f t="shared" si="6"/>
        <v>2000</v>
      </c>
      <c r="T51">
        <f t="shared" si="7"/>
        <v>2000</v>
      </c>
      <c r="U51">
        <f t="shared" si="8"/>
        <v>2000</v>
      </c>
      <c r="V51">
        <f t="shared" si="9"/>
        <v>2000</v>
      </c>
      <c r="W51">
        <f t="shared" si="10"/>
        <v>2000</v>
      </c>
      <c r="X51">
        <f t="shared" si="11"/>
        <v>2000</v>
      </c>
      <c r="Y51">
        <f t="shared" si="12"/>
        <v>2000</v>
      </c>
      <c r="Z51">
        <f t="shared" si="13"/>
        <v>2000</v>
      </c>
      <c r="AA51">
        <f t="shared" si="14"/>
        <v>2000</v>
      </c>
      <c r="AB51">
        <f t="shared" si="15"/>
        <v>2000</v>
      </c>
      <c r="AD51">
        <v>55.3</v>
      </c>
      <c r="AE51">
        <v>71.7</v>
      </c>
      <c r="AF51">
        <v>36.5</v>
      </c>
      <c r="AG51">
        <v>35.200000000000003</v>
      </c>
      <c r="AH51">
        <v>36</v>
      </c>
      <c r="AI51">
        <v>35.6</v>
      </c>
      <c r="AJ51">
        <v>35.700000000000003</v>
      </c>
      <c r="AK51">
        <v>59.6</v>
      </c>
      <c r="AL51">
        <v>60.6</v>
      </c>
      <c r="AM51">
        <v>66.8</v>
      </c>
      <c r="AN51">
        <v>74</v>
      </c>
      <c r="AO51">
        <v>74.599999999999994</v>
      </c>
      <c r="AQ51">
        <f t="shared" si="16"/>
        <v>5530</v>
      </c>
      <c r="AR51">
        <f t="shared" si="17"/>
        <v>7170</v>
      </c>
      <c r="AS51">
        <f t="shared" si="18"/>
        <v>3650</v>
      </c>
      <c r="AT51">
        <f t="shared" si="19"/>
        <v>3430</v>
      </c>
      <c r="AU51">
        <f t="shared" si="20"/>
        <v>3600</v>
      </c>
      <c r="AV51">
        <f t="shared" si="21"/>
        <v>3560</v>
      </c>
      <c r="AW51">
        <f t="shared" si="22"/>
        <v>3570.0000000000005</v>
      </c>
      <c r="AX51">
        <f t="shared" si="23"/>
        <v>5960</v>
      </c>
      <c r="AY51">
        <f t="shared" si="24"/>
        <v>6060</v>
      </c>
      <c r="AZ51">
        <f t="shared" si="25"/>
        <v>6680</v>
      </c>
      <c r="BA51">
        <f t="shared" si="26"/>
        <v>7400</v>
      </c>
      <c r="BB51">
        <f t="shared" si="27"/>
        <v>7459.9999999999991</v>
      </c>
      <c r="BJ51" s="16">
        <f t="shared" si="28"/>
        <v>1857.6524000000002</v>
      </c>
      <c r="BK51" s="16">
        <f t="shared" si="29"/>
        <v>1442.5956000000001</v>
      </c>
      <c r="BL51" s="16">
        <f t="shared" si="30"/>
        <v>530.49</v>
      </c>
      <c r="BM51" s="16">
        <f t="shared" si="31"/>
        <v>464.56400000000002</v>
      </c>
      <c r="BN51" s="16">
        <f t="shared" si="32"/>
        <v>511.54320000000001</v>
      </c>
      <c r="BO51" s="16">
        <f t="shared" si="33"/>
        <v>529.27119999999991</v>
      </c>
      <c r="BP51" s="16">
        <f t="shared" si="34"/>
        <v>592.64879999999994</v>
      </c>
      <c r="BQ51" s="16">
        <f t="shared" si="35"/>
        <v>882.83399999999995</v>
      </c>
      <c r="BR51" s="16">
        <f t="shared" si="36"/>
        <v>2053.5468000000001</v>
      </c>
      <c r="BS51" s="16">
        <f t="shared" si="37"/>
        <v>1940.5308</v>
      </c>
      <c r="BT51" s="16">
        <f t="shared" si="38"/>
        <v>3327.1927999999998</v>
      </c>
      <c r="BU51" s="16">
        <f t="shared" si="39"/>
        <v>3363.3136</v>
      </c>
      <c r="BV51" s="4">
        <f t="shared" si="40"/>
        <v>17496.183200000003</v>
      </c>
      <c r="BX51" s="16">
        <f t="shared" si="41"/>
        <v>21089.098400000003</v>
      </c>
      <c r="BZ51" s="16">
        <f t="shared" si="42"/>
        <v>2226.6052</v>
      </c>
      <c r="CA51" s="16">
        <f t="shared" si="43"/>
        <v>2170.2188000000001</v>
      </c>
      <c r="CB51" s="16">
        <f t="shared" si="44"/>
        <v>917.86999999999989</v>
      </c>
      <c r="CC51" s="16">
        <f t="shared" si="45"/>
        <v>839.51800000000003</v>
      </c>
      <c r="CD51" s="16">
        <f t="shared" si="46"/>
        <v>895.5175999999999</v>
      </c>
      <c r="CE51" s="16">
        <f t="shared" si="47"/>
        <v>902.68559999999991</v>
      </c>
      <c r="CF51" s="16">
        <f t="shared" si="48"/>
        <v>952.54640000000006</v>
      </c>
      <c r="CG51" s="16">
        <f t="shared" si="49"/>
        <v>1552.1659999999999</v>
      </c>
      <c r="CH51" s="16">
        <f t="shared" si="50"/>
        <v>2459.7763999999997</v>
      </c>
      <c r="CI51" s="16">
        <f t="shared" si="51"/>
        <v>2471.8964000000001</v>
      </c>
      <c r="CJ51" s="16">
        <f t="shared" si="52"/>
        <v>3642.2103999999999</v>
      </c>
      <c r="CK51" s="16">
        <f t="shared" si="53"/>
        <v>3679.2287999999999</v>
      </c>
      <c r="CL51" s="4">
        <f t="shared" si="54"/>
        <v>22710.239599999997</v>
      </c>
      <c r="CN51" s="16">
        <f t="shared" si="55"/>
        <v>148754</v>
      </c>
      <c r="CO51" s="6">
        <f t="shared" si="56"/>
        <v>29.801107706736829</v>
      </c>
      <c r="CP51" s="6">
        <f t="shared" si="57"/>
        <v>20.535422834392804</v>
      </c>
    </row>
    <row r="52" spans="1:94" x14ac:dyDescent="0.25">
      <c r="B52" s="3" t="s">
        <v>66</v>
      </c>
      <c r="C52" s="3">
        <v>88327</v>
      </c>
      <c r="D52">
        <v>1760</v>
      </c>
      <c r="E52">
        <v>4560</v>
      </c>
      <c r="F52">
        <v>7360</v>
      </c>
      <c r="G52">
        <v>8800</v>
      </c>
      <c r="H52">
        <v>9840</v>
      </c>
      <c r="I52">
        <v>7760</v>
      </c>
      <c r="J52">
        <v>4000</v>
      </c>
      <c r="K52">
        <v>960</v>
      </c>
      <c r="L52">
        <v>1280</v>
      </c>
      <c r="M52">
        <v>1520</v>
      </c>
      <c r="N52">
        <v>640</v>
      </c>
      <c r="O52">
        <v>1120</v>
      </c>
      <c r="Q52">
        <f t="shared" si="4"/>
        <v>1760</v>
      </c>
      <c r="R52">
        <f t="shared" si="5"/>
        <v>2000</v>
      </c>
      <c r="S52">
        <f t="shared" si="6"/>
        <v>2000</v>
      </c>
      <c r="T52">
        <f t="shared" si="7"/>
        <v>2000</v>
      </c>
      <c r="U52">
        <f t="shared" si="8"/>
        <v>2000</v>
      </c>
      <c r="V52">
        <f t="shared" si="9"/>
        <v>2000</v>
      </c>
      <c r="W52">
        <f t="shared" si="10"/>
        <v>2000</v>
      </c>
      <c r="X52">
        <f t="shared" si="11"/>
        <v>960</v>
      </c>
      <c r="Y52">
        <f t="shared" si="12"/>
        <v>1280</v>
      </c>
      <c r="Z52">
        <f t="shared" si="13"/>
        <v>1520</v>
      </c>
      <c r="AA52">
        <f t="shared" si="14"/>
        <v>640</v>
      </c>
      <c r="AB52">
        <f t="shared" si="15"/>
        <v>1120</v>
      </c>
      <c r="AD52">
        <v>13</v>
      </c>
      <c r="AE52">
        <v>45</v>
      </c>
      <c r="AF52">
        <v>48</v>
      </c>
      <c r="AG52">
        <v>49</v>
      </c>
      <c r="AH52">
        <v>49</v>
      </c>
      <c r="AI52">
        <v>51.2</v>
      </c>
      <c r="AJ52">
        <v>38.299999999999997</v>
      </c>
      <c r="AK52">
        <v>15.7</v>
      </c>
      <c r="AL52">
        <v>18.899999999999999</v>
      </c>
      <c r="AM52">
        <v>17.3</v>
      </c>
      <c r="AN52">
        <v>5.4</v>
      </c>
      <c r="AO52">
        <v>7</v>
      </c>
      <c r="AQ52">
        <f t="shared" si="16"/>
        <v>1300</v>
      </c>
      <c r="AR52">
        <f t="shared" si="17"/>
        <v>4500</v>
      </c>
      <c r="AS52">
        <f t="shared" si="18"/>
        <v>4800</v>
      </c>
      <c r="AT52">
        <f t="shared" si="19"/>
        <v>4900</v>
      </c>
      <c r="AU52">
        <f t="shared" si="20"/>
        <v>4900</v>
      </c>
      <c r="AV52">
        <f t="shared" si="21"/>
        <v>5120</v>
      </c>
      <c r="AW52">
        <f t="shared" si="22"/>
        <v>3829.9999999999995</v>
      </c>
      <c r="AX52">
        <f t="shared" si="23"/>
        <v>960</v>
      </c>
      <c r="AY52">
        <f t="shared" si="24"/>
        <v>1280</v>
      </c>
      <c r="AZ52">
        <f t="shared" si="25"/>
        <v>1520</v>
      </c>
      <c r="BA52">
        <f t="shared" si="26"/>
        <v>540</v>
      </c>
      <c r="BB52">
        <f t="shared" si="27"/>
        <v>700</v>
      </c>
      <c r="BJ52" s="16">
        <f t="shared" si="28"/>
        <v>272.61599999999999</v>
      </c>
      <c r="BK52" s="16">
        <f t="shared" si="29"/>
        <v>589.76799999999992</v>
      </c>
      <c r="BL52" s="16">
        <f t="shared" si="30"/>
        <v>900.00799999999992</v>
      </c>
      <c r="BM52" s="16">
        <f t="shared" si="31"/>
        <v>1059.56</v>
      </c>
      <c r="BN52" s="16">
        <f t="shared" si="32"/>
        <v>1174.7919999999999</v>
      </c>
      <c r="BO52" s="16">
        <f t="shared" si="33"/>
        <v>944.32799999999986</v>
      </c>
      <c r="BP52" s="16">
        <f t="shared" si="34"/>
        <v>527.71999999999991</v>
      </c>
      <c r="BQ52" s="16">
        <f t="shared" si="35"/>
        <v>160.93599999999998</v>
      </c>
      <c r="BR52" s="16">
        <f t="shared" si="36"/>
        <v>205.608</v>
      </c>
      <c r="BS52" s="16">
        <f t="shared" si="37"/>
        <v>239.11200000000002</v>
      </c>
      <c r="BT52" s="16">
        <f t="shared" si="38"/>
        <v>116.264</v>
      </c>
      <c r="BU52" s="16">
        <f t="shared" si="39"/>
        <v>183.27199999999999</v>
      </c>
      <c r="BV52" s="4">
        <f t="shared" si="40"/>
        <v>6373.9839999999995</v>
      </c>
      <c r="BX52" s="16">
        <f t="shared" si="41"/>
        <v>7247.2</v>
      </c>
      <c r="BZ52" s="16">
        <f t="shared" si="42"/>
        <v>354.464</v>
      </c>
      <c r="CA52" s="16">
        <f t="shared" si="43"/>
        <v>1097.664</v>
      </c>
      <c r="CB52" s="16">
        <f t="shared" si="44"/>
        <v>1381.5039999999999</v>
      </c>
      <c r="CC52" s="16">
        <f t="shared" si="45"/>
        <v>1518.8799999999999</v>
      </c>
      <c r="CD52" s="16">
        <f t="shared" si="46"/>
        <v>1606.6559999999999</v>
      </c>
      <c r="CE52" s="16">
        <f t="shared" si="47"/>
        <v>1465.952</v>
      </c>
      <c r="CF52" s="16">
        <f t="shared" si="48"/>
        <v>944.27199999999993</v>
      </c>
      <c r="CG52" s="16">
        <f t="shared" si="49"/>
        <v>278.59399999999999</v>
      </c>
      <c r="CH52" s="16">
        <f t="shared" si="50"/>
        <v>356.28999999999996</v>
      </c>
      <c r="CI52" s="16">
        <f t="shared" si="51"/>
        <v>384.72199999999998</v>
      </c>
      <c r="CJ52" s="16">
        <f t="shared" si="52"/>
        <v>139.55199999999999</v>
      </c>
      <c r="CK52" s="16">
        <f t="shared" si="53"/>
        <v>205.40799999999999</v>
      </c>
      <c r="CL52" s="4">
        <f t="shared" si="54"/>
        <v>9733.9579999999969</v>
      </c>
      <c r="CN52" s="16">
        <f t="shared" si="55"/>
        <v>49600</v>
      </c>
      <c r="CO52" s="6">
        <f t="shared" si="56"/>
        <v>52.713875654535649</v>
      </c>
      <c r="CP52" s="6">
        <f t="shared" si="57"/>
        <v>13.699689236747382</v>
      </c>
    </row>
    <row r="53" spans="1:94" x14ac:dyDescent="0.25">
      <c r="B53" s="3" t="s">
        <v>66</v>
      </c>
      <c r="C53" s="3">
        <v>89309</v>
      </c>
      <c r="D53">
        <v>10980</v>
      </c>
      <c r="E53">
        <v>8820</v>
      </c>
      <c r="F53">
        <v>7920</v>
      </c>
      <c r="G53">
        <v>7020</v>
      </c>
      <c r="H53">
        <v>6660</v>
      </c>
      <c r="I53">
        <v>10980</v>
      </c>
      <c r="J53">
        <v>43920</v>
      </c>
      <c r="K53">
        <v>70740</v>
      </c>
      <c r="L53">
        <v>7020</v>
      </c>
      <c r="M53">
        <v>900</v>
      </c>
      <c r="N53">
        <v>1980</v>
      </c>
      <c r="O53">
        <v>10980</v>
      </c>
      <c r="Q53">
        <f t="shared" si="4"/>
        <v>2000</v>
      </c>
      <c r="R53">
        <f t="shared" si="5"/>
        <v>2000</v>
      </c>
      <c r="S53">
        <f t="shared" si="6"/>
        <v>2000</v>
      </c>
      <c r="T53">
        <f t="shared" si="7"/>
        <v>2000</v>
      </c>
      <c r="U53">
        <f t="shared" si="8"/>
        <v>2000</v>
      </c>
      <c r="V53">
        <f t="shared" si="9"/>
        <v>2000</v>
      </c>
      <c r="W53">
        <f t="shared" si="10"/>
        <v>2000</v>
      </c>
      <c r="X53">
        <f t="shared" si="11"/>
        <v>2000</v>
      </c>
      <c r="Y53">
        <f t="shared" si="12"/>
        <v>2000</v>
      </c>
      <c r="Z53">
        <f t="shared" si="13"/>
        <v>900</v>
      </c>
      <c r="AA53">
        <f t="shared" si="14"/>
        <v>1980</v>
      </c>
      <c r="AB53">
        <f t="shared" si="15"/>
        <v>2000</v>
      </c>
      <c r="AD53">
        <v>64.8</v>
      </c>
      <c r="AE53">
        <v>36</v>
      </c>
      <c r="AF53">
        <v>45.9</v>
      </c>
      <c r="AG53">
        <v>30.6</v>
      </c>
      <c r="AH53">
        <v>31.3</v>
      </c>
      <c r="AI53">
        <v>36.5</v>
      </c>
      <c r="AJ53">
        <v>104.4</v>
      </c>
      <c r="AK53">
        <v>109.4</v>
      </c>
      <c r="AL53">
        <v>88.6</v>
      </c>
      <c r="AM53">
        <v>3.4</v>
      </c>
      <c r="AN53">
        <v>35.5</v>
      </c>
      <c r="AO53">
        <v>56.2</v>
      </c>
      <c r="AQ53">
        <f t="shared" si="16"/>
        <v>6480</v>
      </c>
      <c r="AR53">
        <f t="shared" si="17"/>
        <v>3600</v>
      </c>
      <c r="AS53">
        <f t="shared" si="18"/>
        <v>4590</v>
      </c>
      <c r="AT53">
        <f t="shared" si="19"/>
        <v>3060</v>
      </c>
      <c r="AU53">
        <f t="shared" si="20"/>
        <v>3130</v>
      </c>
      <c r="AV53">
        <f t="shared" si="21"/>
        <v>3650</v>
      </c>
      <c r="AW53">
        <f t="shared" si="22"/>
        <v>10440</v>
      </c>
      <c r="AX53">
        <f t="shared" si="23"/>
        <v>10940</v>
      </c>
      <c r="AY53">
        <f t="shared" si="24"/>
        <v>7020</v>
      </c>
      <c r="AZ53">
        <f t="shared" si="25"/>
        <v>340</v>
      </c>
      <c r="BA53">
        <f t="shared" si="26"/>
        <v>1980</v>
      </c>
      <c r="BB53">
        <f t="shared" si="27"/>
        <v>5620</v>
      </c>
      <c r="BJ53" s="16">
        <f t="shared" si="28"/>
        <v>1301.104</v>
      </c>
      <c r="BK53" s="16">
        <f t="shared" si="29"/>
        <v>1061.7760000000001</v>
      </c>
      <c r="BL53" s="16">
        <f t="shared" si="30"/>
        <v>962.05599999999993</v>
      </c>
      <c r="BM53" s="16">
        <f t="shared" si="31"/>
        <v>862.3359999999999</v>
      </c>
      <c r="BN53" s="16">
        <f t="shared" si="32"/>
        <v>822.44799999999998</v>
      </c>
      <c r="BO53" s="16">
        <f t="shared" si="33"/>
        <v>1301.104</v>
      </c>
      <c r="BP53" s="16">
        <f t="shared" si="34"/>
        <v>4950.8559999999998</v>
      </c>
      <c r="BQ53" s="16">
        <f t="shared" si="35"/>
        <v>7922.5119999999997</v>
      </c>
      <c r="BR53" s="16">
        <f t="shared" si="36"/>
        <v>862.3359999999999</v>
      </c>
      <c r="BS53" s="16">
        <f t="shared" si="37"/>
        <v>152.56</v>
      </c>
      <c r="BT53" s="16">
        <f t="shared" si="38"/>
        <v>303.32800000000003</v>
      </c>
      <c r="BU53" s="16">
        <f t="shared" si="39"/>
        <v>1301.104</v>
      </c>
      <c r="BV53" s="4">
        <f t="shared" si="40"/>
        <v>21803.52</v>
      </c>
      <c r="BX53" s="16">
        <f t="shared" si="41"/>
        <v>26556.672000000002</v>
      </c>
      <c r="BZ53" s="16">
        <f t="shared" si="42"/>
        <v>1953.1439999999998</v>
      </c>
      <c r="CA53" s="16">
        <f t="shared" si="43"/>
        <v>1314.6479999999999</v>
      </c>
      <c r="CB53" s="16">
        <f t="shared" si="44"/>
        <v>1395.5039999999999</v>
      </c>
      <c r="CC53" s="16">
        <f t="shared" si="45"/>
        <v>1077.192</v>
      </c>
      <c r="CD53" s="16">
        <f t="shared" si="46"/>
        <v>1057.896</v>
      </c>
      <c r="CE53" s="16">
        <f t="shared" si="47"/>
        <v>1504.8719999999998</v>
      </c>
      <c r="CF53" s="16">
        <f t="shared" si="48"/>
        <v>5360.5439999999999</v>
      </c>
      <c r="CG53" s="16">
        <f t="shared" si="49"/>
        <v>7703.3519999999999</v>
      </c>
      <c r="CH53" s="16">
        <f t="shared" si="50"/>
        <v>1841.7199999999998</v>
      </c>
      <c r="CI53" s="16">
        <f t="shared" si="51"/>
        <v>129.816</v>
      </c>
      <c r="CJ53" s="16">
        <f t="shared" si="52"/>
        <v>597.86599999999999</v>
      </c>
      <c r="CK53" s="16">
        <f t="shared" si="53"/>
        <v>1816.9199999999998</v>
      </c>
      <c r="CL53" s="4">
        <f t="shared" si="54"/>
        <v>25753.473999999995</v>
      </c>
      <c r="CN53" s="16">
        <f t="shared" si="55"/>
        <v>187920</v>
      </c>
      <c r="CO53" s="6">
        <f t="shared" si="56"/>
        <v>18.11612987260769</v>
      </c>
      <c r="CP53" s="6">
        <f t="shared" si="57"/>
        <v>21.799929552659393</v>
      </c>
    </row>
    <row r="54" spans="1:94" x14ac:dyDescent="0.25">
      <c r="B54" s="3" t="s">
        <v>66</v>
      </c>
      <c r="C54" s="3">
        <v>90205</v>
      </c>
      <c r="D54">
        <v>6600</v>
      </c>
      <c r="E54">
        <v>24660</v>
      </c>
      <c r="F54">
        <v>7260</v>
      </c>
      <c r="G54">
        <v>13920</v>
      </c>
      <c r="H54">
        <v>16140</v>
      </c>
      <c r="I54">
        <v>25860</v>
      </c>
      <c r="J54">
        <v>21060</v>
      </c>
      <c r="K54">
        <v>27420</v>
      </c>
      <c r="L54">
        <v>8400</v>
      </c>
      <c r="M54">
        <v>660</v>
      </c>
      <c r="N54">
        <v>1080</v>
      </c>
      <c r="O54">
        <v>600</v>
      </c>
      <c r="Q54">
        <f t="shared" si="4"/>
        <v>2000</v>
      </c>
      <c r="R54">
        <f t="shared" si="5"/>
        <v>2000</v>
      </c>
      <c r="S54">
        <f t="shared" si="6"/>
        <v>2000</v>
      </c>
      <c r="T54">
        <f t="shared" si="7"/>
        <v>2000</v>
      </c>
      <c r="U54">
        <f t="shared" si="8"/>
        <v>2000</v>
      </c>
      <c r="V54">
        <f t="shared" si="9"/>
        <v>2000</v>
      </c>
      <c r="W54">
        <f t="shared" si="10"/>
        <v>2000</v>
      </c>
      <c r="X54">
        <f t="shared" si="11"/>
        <v>2000</v>
      </c>
      <c r="Y54">
        <f t="shared" si="12"/>
        <v>2000</v>
      </c>
      <c r="Z54">
        <f t="shared" si="13"/>
        <v>660</v>
      </c>
      <c r="AA54">
        <f t="shared" si="14"/>
        <v>1080</v>
      </c>
      <c r="AB54">
        <f t="shared" si="15"/>
        <v>600</v>
      </c>
      <c r="AD54">
        <v>73.599999999999994</v>
      </c>
      <c r="AE54">
        <v>112.1</v>
      </c>
      <c r="AF54">
        <v>24.8</v>
      </c>
      <c r="AG54">
        <v>22.3</v>
      </c>
      <c r="AH54">
        <v>28.1</v>
      </c>
      <c r="AI54">
        <v>44.3</v>
      </c>
      <c r="AJ54">
        <v>44</v>
      </c>
      <c r="AK54">
        <v>61.9</v>
      </c>
      <c r="AL54">
        <v>64.900000000000006</v>
      </c>
      <c r="AM54">
        <v>6.4</v>
      </c>
      <c r="AN54">
        <v>4.5999999999999996</v>
      </c>
      <c r="AO54">
        <v>7.9</v>
      </c>
      <c r="AQ54">
        <f t="shared" si="16"/>
        <v>6600</v>
      </c>
      <c r="AR54">
        <f t="shared" si="17"/>
        <v>11210</v>
      </c>
      <c r="AS54">
        <f t="shared" si="18"/>
        <v>2480</v>
      </c>
      <c r="AT54">
        <f t="shared" si="19"/>
        <v>2230</v>
      </c>
      <c r="AU54">
        <f t="shared" si="20"/>
        <v>2810</v>
      </c>
      <c r="AV54">
        <f t="shared" si="21"/>
        <v>4430</v>
      </c>
      <c r="AW54">
        <f t="shared" si="22"/>
        <v>4400</v>
      </c>
      <c r="AX54">
        <f t="shared" si="23"/>
        <v>6190</v>
      </c>
      <c r="AY54">
        <f t="shared" si="24"/>
        <v>6490.0000000000009</v>
      </c>
      <c r="AZ54">
        <f t="shared" si="25"/>
        <v>640</v>
      </c>
      <c r="BA54">
        <f t="shared" si="26"/>
        <v>459.99999999999994</v>
      </c>
      <c r="BB54">
        <f t="shared" si="27"/>
        <v>600</v>
      </c>
      <c r="BJ54" s="16">
        <f t="shared" si="28"/>
        <v>815.8</v>
      </c>
      <c r="BK54" s="16">
        <f t="shared" si="29"/>
        <v>2816.848</v>
      </c>
      <c r="BL54" s="16">
        <f t="shared" si="30"/>
        <v>888.928</v>
      </c>
      <c r="BM54" s="16">
        <f t="shared" si="31"/>
        <v>1626.856</v>
      </c>
      <c r="BN54" s="16">
        <f t="shared" si="32"/>
        <v>1872.8320000000001</v>
      </c>
      <c r="BO54" s="16">
        <f t="shared" si="33"/>
        <v>2949.808</v>
      </c>
      <c r="BP54" s="16">
        <f t="shared" si="34"/>
        <v>2417.9679999999998</v>
      </c>
      <c r="BQ54" s="16">
        <f t="shared" si="35"/>
        <v>3122.6559999999999</v>
      </c>
      <c r="BR54" s="16">
        <f t="shared" si="36"/>
        <v>1015.2399999999999</v>
      </c>
      <c r="BS54" s="16">
        <f t="shared" si="37"/>
        <v>119.056</v>
      </c>
      <c r="BT54" s="16">
        <f t="shared" si="38"/>
        <v>177.68799999999999</v>
      </c>
      <c r="BU54" s="16">
        <f t="shared" si="39"/>
        <v>110.68</v>
      </c>
      <c r="BV54" s="4">
        <f t="shared" si="40"/>
        <v>17934.36</v>
      </c>
      <c r="BX54" s="16">
        <f t="shared" si="41"/>
        <v>21773.976000000002</v>
      </c>
      <c r="BZ54" s="16">
        <f t="shared" si="42"/>
        <v>1659.1759999999999</v>
      </c>
      <c r="CA54" s="16">
        <f t="shared" si="43"/>
        <v>3856.9680000000003</v>
      </c>
      <c r="CB54" s="16">
        <f t="shared" si="44"/>
        <v>1005.576</v>
      </c>
      <c r="CC54" s="16">
        <f t="shared" si="45"/>
        <v>1528.08</v>
      </c>
      <c r="CD54" s="16">
        <f t="shared" si="46"/>
        <v>1807.32</v>
      </c>
      <c r="CE54" s="16">
        <f t="shared" si="47"/>
        <v>2884.2960000000003</v>
      </c>
      <c r="CF54" s="16">
        <f t="shared" si="48"/>
        <v>2474.424</v>
      </c>
      <c r="CG54" s="16">
        <f t="shared" si="49"/>
        <v>3294.7440000000001</v>
      </c>
      <c r="CH54" s="16">
        <f t="shared" si="50"/>
        <v>1736.9760000000001</v>
      </c>
      <c r="CI54" s="16">
        <f t="shared" si="51"/>
        <v>157.07999999999998</v>
      </c>
      <c r="CJ54" s="16">
        <f t="shared" si="52"/>
        <v>164.01599999999999</v>
      </c>
      <c r="CK54" s="16">
        <f t="shared" si="53"/>
        <v>159.85399999999998</v>
      </c>
      <c r="CL54" s="4">
        <f t="shared" si="54"/>
        <v>20728.509999999998</v>
      </c>
      <c r="CN54" s="16">
        <f t="shared" si="55"/>
        <v>153660</v>
      </c>
      <c r="CO54" s="6">
        <f t="shared" si="56"/>
        <v>15.579870148697793</v>
      </c>
      <c r="CP54" s="6">
        <f t="shared" si="57"/>
        <v>21.409272480311547</v>
      </c>
    </row>
    <row r="55" spans="1:94" x14ac:dyDescent="0.25">
      <c r="B55" s="3" t="s">
        <v>66</v>
      </c>
      <c r="C55" s="3">
        <v>92562</v>
      </c>
      <c r="D55">
        <v>5220</v>
      </c>
      <c r="E55">
        <v>6240</v>
      </c>
      <c r="F55">
        <v>6900</v>
      </c>
      <c r="G55">
        <v>7920</v>
      </c>
      <c r="H55">
        <v>7380</v>
      </c>
      <c r="I55">
        <v>8700</v>
      </c>
      <c r="J55">
        <v>7560</v>
      </c>
      <c r="K55">
        <v>5400</v>
      </c>
      <c r="L55">
        <v>720</v>
      </c>
      <c r="M55">
        <v>120</v>
      </c>
      <c r="N55">
        <v>1920</v>
      </c>
      <c r="O55">
        <v>2940</v>
      </c>
      <c r="Q55">
        <f t="shared" si="4"/>
        <v>2000</v>
      </c>
      <c r="R55">
        <f t="shared" si="5"/>
        <v>2000</v>
      </c>
      <c r="S55">
        <f t="shared" si="6"/>
        <v>2000</v>
      </c>
      <c r="T55">
        <f t="shared" si="7"/>
        <v>2000</v>
      </c>
      <c r="U55">
        <f t="shared" si="8"/>
        <v>2000</v>
      </c>
      <c r="V55">
        <f t="shared" si="9"/>
        <v>2000</v>
      </c>
      <c r="W55">
        <f t="shared" si="10"/>
        <v>2000</v>
      </c>
      <c r="X55">
        <f t="shared" si="11"/>
        <v>2000</v>
      </c>
      <c r="Y55">
        <f t="shared" si="12"/>
        <v>720</v>
      </c>
      <c r="Z55">
        <f t="shared" si="13"/>
        <v>120</v>
      </c>
      <c r="AA55">
        <f t="shared" si="14"/>
        <v>1920</v>
      </c>
      <c r="AB55">
        <f t="shared" si="15"/>
        <v>2000</v>
      </c>
      <c r="AD55">
        <v>19.899999999999999</v>
      </c>
      <c r="AE55">
        <v>22.6</v>
      </c>
      <c r="AF55">
        <v>20.8</v>
      </c>
      <c r="AG55">
        <v>24</v>
      </c>
      <c r="AH55">
        <v>20.8</v>
      </c>
      <c r="AI55">
        <v>19.899999999999999</v>
      </c>
      <c r="AJ55">
        <v>19.2</v>
      </c>
      <c r="AK55">
        <v>18.5</v>
      </c>
      <c r="AL55">
        <v>10.8</v>
      </c>
      <c r="AM55">
        <v>5.7</v>
      </c>
      <c r="AN55">
        <v>36</v>
      </c>
      <c r="AO55">
        <v>36</v>
      </c>
      <c r="AQ55">
        <f t="shared" si="16"/>
        <v>1989.9999999999998</v>
      </c>
      <c r="AR55">
        <f t="shared" si="17"/>
        <v>2260</v>
      </c>
      <c r="AS55">
        <f t="shared" si="18"/>
        <v>2080</v>
      </c>
      <c r="AT55">
        <f t="shared" si="19"/>
        <v>2400</v>
      </c>
      <c r="AU55">
        <f t="shared" si="20"/>
        <v>2080</v>
      </c>
      <c r="AV55">
        <f t="shared" si="21"/>
        <v>1989.9999999999998</v>
      </c>
      <c r="AW55">
        <f t="shared" si="22"/>
        <v>1920</v>
      </c>
      <c r="AX55">
        <f t="shared" si="23"/>
        <v>1850</v>
      </c>
      <c r="AY55">
        <f t="shared" si="24"/>
        <v>720</v>
      </c>
      <c r="AZ55">
        <f t="shared" si="25"/>
        <v>120</v>
      </c>
      <c r="BA55">
        <f t="shared" si="26"/>
        <v>1920</v>
      </c>
      <c r="BB55">
        <f t="shared" si="27"/>
        <v>2940</v>
      </c>
      <c r="BJ55" s="16">
        <f t="shared" si="28"/>
        <v>662.89599999999996</v>
      </c>
      <c r="BK55" s="16">
        <f t="shared" si="29"/>
        <v>775.91199999999992</v>
      </c>
      <c r="BL55" s="16">
        <f t="shared" si="30"/>
        <v>849.03999999999985</v>
      </c>
      <c r="BM55" s="16">
        <f t="shared" si="31"/>
        <v>962.05599999999993</v>
      </c>
      <c r="BN55" s="16">
        <f t="shared" si="32"/>
        <v>902.22399999999982</v>
      </c>
      <c r="BO55" s="16">
        <f t="shared" si="33"/>
        <v>1048.48</v>
      </c>
      <c r="BP55" s="16">
        <f t="shared" si="34"/>
        <v>922.16800000000001</v>
      </c>
      <c r="BQ55" s="16">
        <f t="shared" si="35"/>
        <v>682.83999999999992</v>
      </c>
      <c r="BR55" s="16">
        <f t="shared" si="36"/>
        <v>127.432</v>
      </c>
      <c r="BS55" s="16">
        <f t="shared" si="37"/>
        <v>43.671999999999997</v>
      </c>
      <c r="BT55" s="16">
        <f t="shared" si="38"/>
        <v>294.952</v>
      </c>
      <c r="BU55" s="16">
        <f t="shared" si="39"/>
        <v>410.27199999999999</v>
      </c>
      <c r="BV55" s="4">
        <f t="shared" si="40"/>
        <v>7681.9439999999995</v>
      </c>
      <c r="BX55" s="16">
        <f t="shared" si="41"/>
        <v>8841.4320000000007</v>
      </c>
      <c r="BZ55" s="16">
        <f t="shared" si="42"/>
        <v>755.78399999999988</v>
      </c>
      <c r="CA55" s="16">
        <f t="shared" si="43"/>
        <v>884.64</v>
      </c>
      <c r="CB55" s="16">
        <f t="shared" si="44"/>
        <v>911.83199999999999</v>
      </c>
      <c r="CC55" s="16">
        <f t="shared" si="45"/>
        <v>1048.6079999999999</v>
      </c>
      <c r="CD55" s="16">
        <f t="shared" si="46"/>
        <v>952.34399999999994</v>
      </c>
      <c r="CE55" s="16">
        <f t="shared" si="47"/>
        <v>1049.4960000000001</v>
      </c>
      <c r="CF55" s="16">
        <f t="shared" si="48"/>
        <v>942.19200000000001</v>
      </c>
      <c r="CG55" s="16">
        <f t="shared" si="49"/>
        <v>748.8</v>
      </c>
      <c r="CH55" s="16">
        <f t="shared" si="50"/>
        <v>201.67199999999997</v>
      </c>
      <c r="CI55" s="16">
        <f t="shared" si="51"/>
        <v>62.705999999999996</v>
      </c>
      <c r="CJ55" s="16">
        <f t="shared" si="52"/>
        <v>591.50399999999991</v>
      </c>
      <c r="CK55" s="16">
        <f t="shared" si="53"/>
        <v>763.06799999999998</v>
      </c>
      <c r="CL55" s="4">
        <f t="shared" si="54"/>
        <v>8912.6459999999988</v>
      </c>
      <c r="CN55" s="16">
        <f t="shared" si="55"/>
        <v>61020</v>
      </c>
      <c r="CO55" s="6">
        <f t="shared" si="56"/>
        <v>16.020710382684378</v>
      </c>
      <c r="CP55" s="6">
        <f t="shared" si="57"/>
        <v>15.093679412398764</v>
      </c>
    </row>
    <row r="56" spans="1:94" x14ac:dyDescent="0.25">
      <c r="B56" s="3"/>
      <c r="C56" s="3"/>
    </row>
    <row r="57" spans="1:94" x14ac:dyDescent="0.25">
      <c r="A57" t="s">
        <v>193</v>
      </c>
      <c r="B57" s="3" t="s">
        <v>67</v>
      </c>
      <c r="C57" s="3">
        <v>9138</v>
      </c>
      <c r="D57">
        <v>12480</v>
      </c>
      <c r="E57">
        <v>12480</v>
      </c>
      <c r="F57">
        <v>14560</v>
      </c>
      <c r="G57">
        <v>18240</v>
      </c>
      <c r="H57">
        <v>19440</v>
      </c>
      <c r="I57">
        <v>17920</v>
      </c>
      <c r="J57">
        <v>13920</v>
      </c>
      <c r="K57">
        <v>13040</v>
      </c>
      <c r="L57">
        <v>14160</v>
      </c>
      <c r="M57">
        <v>18160</v>
      </c>
      <c r="N57">
        <v>17680</v>
      </c>
      <c r="O57">
        <v>14400</v>
      </c>
      <c r="Q57">
        <f t="shared" ref="Q57:Q86" si="58">IF(D57&gt;2000,2000,D57)</f>
        <v>2000</v>
      </c>
      <c r="R57">
        <f t="shared" ref="R57:R86" si="59">IF(E57&gt;2000,2000,E57)</f>
        <v>2000</v>
      </c>
      <c r="S57">
        <f t="shared" ref="S57:S86" si="60">IF(F57&gt;2000,2000,F57)</f>
        <v>2000</v>
      </c>
      <c r="T57">
        <f t="shared" ref="T57:T86" si="61">IF(G57&gt;2000,2000,G57)</f>
        <v>2000</v>
      </c>
      <c r="U57">
        <f t="shared" ref="U57:U86" si="62">IF(H57&gt;2000,2000,H57)</f>
        <v>2000</v>
      </c>
      <c r="V57">
        <f t="shared" ref="V57:V86" si="63">IF(I57&gt;2000,2000,I57)</f>
        <v>2000</v>
      </c>
      <c r="W57">
        <f t="shared" ref="W57:W86" si="64">IF(J57&gt;2000,2000,J57)</f>
        <v>2000</v>
      </c>
      <c r="X57">
        <f t="shared" ref="X57:X86" si="65">IF(K57&gt;2000,2000,K57)</f>
        <v>2000</v>
      </c>
      <c r="Y57">
        <f t="shared" ref="Y57:Y86" si="66">IF(L57&gt;2000,2000,L57)</f>
        <v>2000</v>
      </c>
      <c r="Z57">
        <f t="shared" ref="Z57:Z86" si="67">IF(M57&gt;2000,2000,M57)</f>
        <v>2000</v>
      </c>
      <c r="AA57">
        <f t="shared" ref="AA57:AA86" si="68">IF(N57&gt;2000,2000,N57)</f>
        <v>2000</v>
      </c>
      <c r="AB57">
        <f t="shared" ref="AB57:AB86" si="69">IF(O57&gt;2000,2000,O57)</f>
        <v>2000</v>
      </c>
      <c r="AD57">
        <v>41.3</v>
      </c>
      <c r="AE57">
        <v>40.299999999999997</v>
      </c>
      <c r="AF57">
        <v>56</v>
      </c>
      <c r="AG57">
        <v>58.2</v>
      </c>
      <c r="AH57">
        <v>57.2</v>
      </c>
      <c r="AI57">
        <v>55.6</v>
      </c>
      <c r="AJ57">
        <v>51.2</v>
      </c>
      <c r="AK57">
        <v>44.5</v>
      </c>
      <c r="AL57">
        <v>46</v>
      </c>
      <c r="AM57">
        <v>45</v>
      </c>
      <c r="AN57">
        <v>47.6</v>
      </c>
      <c r="AO57">
        <v>45</v>
      </c>
      <c r="AQ57">
        <f t="shared" ref="AQ57:AQ86" si="70">IF(AD57*100&gt;D57,D57,AD57*100)</f>
        <v>4130</v>
      </c>
      <c r="AR57">
        <f t="shared" ref="AR57:AR86" si="71">IF(AE57*100&gt;E57,E57,AE57*100)</f>
        <v>4029.9999999999995</v>
      </c>
      <c r="AS57">
        <f t="shared" ref="AS57:AS86" si="72">IF(AF57*100&gt;F57,F57,AF57*100)</f>
        <v>5600</v>
      </c>
      <c r="AT57">
        <f t="shared" ref="AT57:AT86" si="73">IF(AG57*100&gt;G57,G57,AG57*100)</f>
        <v>5820</v>
      </c>
      <c r="AU57">
        <f t="shared" ref="AU57:AU86" si="74">IF(AH57*100&gt;H57,H57,AH57*100)</f>
        <v>5720</v>
      </c>
      <c r="AV57">
        <f t="shared" ref="AV57:AV86" si="75">IF(AI57*100&gt;I57,I57,AI57*100)</f>
        <v>5560</v>
      </c>
      <c r="AW57">
        <f t="shared" ref="AW57:AW86" si="76">IF(AJ57*100&gt;J57,J57,AJ57*100)</f>
        <v>5120</v>
      </c>
      <c r="AX57">
        <f t="shared" ref="AX57:AX86" si="77">IF(AK57*100&gt;K57,K57,AK57*100)</f>
        <v>4450</v>
      </c>
      <c r="AY57">
        <f t="shared" ref="AY57:AY86" si="78">IF(AL57*100&gt;L57,L57,AL57*100)</f>
        <v>4600</v>
      </c>
      <c r="AZ57">
        <f t="shared" ref="AZ57:AZ86" si="79">IF(AM57*100&gt;M57,M57,AM57*100)</f>
        <v>4500</v>
      </c>
      <c r="BA57">
        <f t="shared" ref="BA57:BA86" si="80">IF(AN57*100&gt;N57,N57,AN57*100)</f>
        <v>4760</v>
      </c>
      <c r="BB57">
        <f t="shared" ref="BB57:BB86" si="81">IF(AO57*100&gt;O57,O57,AO57*100)</f>
        <v>4500</v>
      </c>
      <c r="BJ57" s="16">
        <f t="shared" ref="BJ57:BJ86" si="82">$BG$7+IF(Q57&lt;2000,Q57*$BG$8,Q57*$BG$8+(D57-Q57)*$BG$9)</f>
        <v>1467.3040000000001</v>
      </c>
      <c r="BK57" s="16">
        <f t="shared" ref="BK57:BK86" si="83">$BG$7+IF(R57&lt;2000,R57*$BG$8,R57*$BG$8+(E57-R57)*$BG$9)</f>
        <v>1467.3040000000001</v>
      </c>
      <c r="BL57" s="16">
        <f t="shared" ref="BL57:BL86" si="84">$BG$7+IF(S57&lt;2000,S57*$BG$8,S57*$BG$8+(F57-S57)*$BG$9)</f>
        <v>1697.768</v>
      </c>
      <c r="BM57" s="16">
        <f t="shared" ref="BM57:BM86" si="85">$BG$7+IF(T57&lt;2000,T57*$BG$8,T57*$BG$8+(G57-T57)*$BG$9)</f>
        <v>2105.5119999999997</v>
      </c>
      <c r="BN57" s="16">
        <f t="shared" ref="BN57:BN86" si="86">$BG$7+IF(U57&lt;2000,U57*$BG$8,U57*$BG$8+(H57-U57)*$BG$9)</f>
        <v>2238.4719999999998</v>
      </c>
      <c r="BO57" s="16">
        <f t="shared" ref="BO57:BO86" si="87">$BG$7+IF(V57&lt;2000,V57*$BG$8,V57*$BG$8+(I57-V57)*$BG$9)</f>
        <v>2070.056</v>
      </c>
      <c r="BP57" s="16">
        <f t="shared" ref="BP57:BP86" si="88">$BG$7+IF(W57&lt;2000,W57*$BG$8,W57*$BG$8+(J57-W57)*$BG$9)</f>
        <v>1626.856</v>
      </c>
      <c r="BQ57" s="16">
        <f t="shared" ref="BQ57:BQ86" si="89">$BG$7+IF(X57&lt;2000,X57*$BG$8,X57*$BG$8+(K57-X57)*$BG$9)</f>
        <v>1529.3520000000001</v>
      </c>
      <c r="BR57" s="16">
        <f t="shared" ref="BR57:BR86" si="90">$BG$7+IF(Y57&lt;2000,Y57*$BG$8,Y57*$BG$8+(L57-Y57)*$BG$9)</f>
        <v>1653.4480000000001</v>
      </c>
      <c r="BS57" s="16">
        <f t="shared" ref="BS57:BS86" si="91">$BG$7+IF(Z57&lt;2000,Z57*$BG$8,Z57*$BG$8+(M57-Z57)*$BG$9)</f>
        <v>2096.6480000000001</v>
      </c>
      <c r="BT57" s="16">
        <f t="shared" ref="BT57:BT86" si="92">$BG$7+IF(AA57&lt;2000,AA57*$BG$8,AA57*$BG$8+(N57-AA57)*$BG$9)</f>
        <v>2043.4639999999999</v>
      </c>
      <c r="BU57" s="16">
        <f t="shared" ref="BU57:BU86" si="93">$BG$7+IF(AB57&lt;2000,AB57*$BG$8,AB57*$BG$8+(O57-AB57)*$BG$9)</f>
        <v>1680.04</v>
      </c>
      <c r="BV57" s="4">
        <f t="shared" ref="BV57:BV86" si="94">SUM(BJ57:BU57)</f>
        <v>21676.224000000002</v>
      </c>
      <c r="BX57" s="16">
        <f t="shared" si="41"/>
        <v>26355.648000000001</v>
      </c>
      <c r="BZ57" s="16">
        <f t="shared" ref="BZ57:BZ86" si="95">AD57*$BG$13+IF(AQ57&lt;D57,AQ57*$BG$14+(D57-AQ57)*$BG$15,D57*$BG$14)</f>
        <v>1707.5039999999999</v>
      </c>
      <c r="CA57" s="16">
        <f t="shared" ref="CA57:CA86" si="96">AE57*$BG$13+IF(AR57&lt;E57,AR57*$BG$14+(E57-AR57)*$BG$15,E57*$BG$14)</f>
        <v>1691.6639999999998</v>
      </c>
      <c r="CB57" s="16">
        <f t="shared" ref="CB57:CB86" si="97">AF57*$BG$13+IF(AS57&lt;F57,AS57*$BG$14+(F57-AS57)*$BG$15,F57*$BG$14)</f>
        <v>2115.904</v>
      </c>
      <c r="CC57" s="16">
        <f t="shared" ref="CC57:CC86" si="98">AG57*$BG$13+IF(AT57&lt;G57,AT57*$BG$14+(G57-AT57)*$BG$15,G57*$BG$14)</f>
        <v>2461.3440000000001</v>
      </c>
      <c r="CD57" s="16">
        <f t="shared" ref="CD57:CD86" si="99">AH57*$BG$13+IF(AU57&lt;H57,AU57*$BG$14+(H57-AU57)*$BG$15,H57*$BG$14)</f>
        <v>2546.7840000000001</v>
      </c>
      <c r="CE57" s="16">
        <f t="shared" ref="CE57:CE86" si="100">AI57*$BG$13+IF(AV57&lt;I57,AV57*$BG$14+(I57-AV57)*$BG$15,I57*$BG$14)</f>
        <v>2393.1519999999996</v>
      </c>
      <c r="CF57" s="16">
        <f t="shared" ref="CF57:CF86" si="101">AJ57*$BG$13+IF(AW57&lt;J57,AW57*$BG$14+(J57-AW57)*$BG$15,J57*$BG$14)</f>
        <v>1985.856</v>
      </c>
      <c r="CG57" s="16">
        <f t="shared" ref="CG57:CG86" si="102">AK57*$BG$13+IF(AX57&lt;K57,AX57*$BG$14+(K57-AX57)*$BG$15,K57*$BG$14)</f>
        <v>1805.4559999999999</v>
      </c>
      <c r="CH57" s="16">
        <f t="shared" ref="CH57:CH86" si="103">AL57*$BG$13+IF(AY57&lt;L57,AY57*$BG$14+(L57-AY57)*$BG$15,L57*$BG$14)</f>
        <v>1923.7439999999999</v>
      </c>
      <c r="CI57" s="16">
        <f t="shared" ref="CI57:CI86" si="104">AM57*$BG$13+IF(AZ57&lt;M57,AZ57*$BG$14+(M57-AZ57)*$BG$15,M57*$BG$14)</f>
        <v>2245.5039999999999</v>
      </c>
      <c r="CJ57" s="16">
        <f t="shared" ref="CJ57:CJ86" si="105">AN57*$BG$13+IF(BA57&lt;N57,BA57*$BG$14+(N57-BA57)*$BG$15,N57*$BG$14)</f>
        <v>2246.1759999999999</v>
      </c>
      <c r="CK57" s="16">
        <f t="shared" ref="CK57:CK86" si="106">AO57*$BG$13+IF(BB57&lt;O57,BB57*$BG$14+(O57-BB57)*$BG$15,O57*$BG$14)</f>
        <v>1928.16</v>
      </c>
      <c r="CL57" s="4">
        <f t="shared" ref="CL57:CL86" si="107">SUM(BZ57:CK57)</f>
        <v>25051.248</v>
      </c>
      <c r="CN57" s="16">
        <f t="shared" si="55"/>
        <v>186480</v>
      </c>
      <c r="CO57" s="6">
        <f t="shared" ref="CO57:CO86" si="108">100*(CL57/BV57-1)</f>
        <v>15.57016572628147</v>
      </c>
      <c r="CP57" s="6">
        <f t="shared" ref="CP57:CP86" si="109">100*(BX57/BV57-1)</f>
        <v>21.587818985446905</v>
      </c>
    </row>
    <row r="58" spans="1:94" x14ac:dyDescent="0.25">
      <c r="B58" s="3" t="s">
        <v>67</v>
      </c>
      <c r="C58" s="3">
        <v>9266</v>
      </c>
      <c r="D58">
        <v>5220</v>
      </c>
      <c r="E58">
        <v>5400</v>
      </c>
      <c r="F58">
        <v>5820</v>
      </c>
      <c r="G58">
        <v>5340</v>
      </c>
      <c r="H58">
        <v>5760</v>
      </c>
      <c r="I58">
        <v>5700</v>
      </c>
      <c r="J58">
        <v>5400</v>
      </c>
      <c r="K58">
        <v>5520</v>
      </c>
      <c r="L58">
        <v>5400</v>
      </c>
      <c r="M58">
        <v>5520</v>
      </c>
      <c r="N58">
        <v>5580</v>
      </c>
      <c r="O58">
        <v>5340</v>
      </c>
      <c r="Q58">
        <f t="shared" si="58"/>
        <v>2000</v>
      </c>
      <c r="R58">
        <f t="shared" si="59"/>
        <v>2000</v>
      </c>
      <c r="S58">
        <f t="shared" si="60"/>
        <v>2000</v>
      </c>
      <c r="T58">
        <f t="shared" si="61"/>
        <v>2000</v>
      </c>
      <c r="U58">
        <f t="shared" si="62"/>
        <v>2000</v>
      </c>
      <c r="V58">
        <f t="shared" si="63"/>
        <v>2000</v>
      </c>
      <c r="W58">
        <f t="shared" si="64"/>
        <v>2000</v>
      </c>
      <c r="X58">
        <f t="shared" si="65"/>
        <v>2000</v>
      </c>
      <c r="Y58">
        <f t="shared" si="66"/>
        <v>2000</v>
      </c>
      <c r="Z58">
        <f t="shared" si="67"/>
        <v>2000</v>
      </c>
      <c r="AA58">
        <f t="shared" si="68"/>
        <v>2000</v>
      </c>
      <c r="AB58">
        <f t="shared" si="69"/>
        <v>2000</v>
      </c>
      <c r="AD58">
        <v>31.9</v>
      </c>
      <c r="AE58">
        <v>33.1</v>
      </c>
      <c r="AF58">
        <v>33.5</v>
      </c>
      <c r="AG58">
        <v>34.5</v>
      </c>
      <c r="AH58">
        <v>38.6</v>
      </c>
      <c r="AI58">
        <v>34.299999999999997</v>
      </c>
      <c r="AJ58">
        <v>34.299999999999997</v>
      </c>
      <c r="AK58">
        <v>31.4</v>
      </c>
      <c r="AL58">
        <v>40.299999999999997</v>
      </c>
      <c r="AM58">
        <v>35.5</v>
      </c>
      <c r="AN58">
        <v>35</v>
      </c>
      <c r="AO58">
        <v>37.4</v>
      </c>
      <c r="AQ58">
        <f t="shared" si="70"/>
        <v>3190</v>
      </c>
      <c r="AR58">
        <f t="shared" si="71"/>
        <v>3310</v>
      </c>
      <c r="AS58">
        <f t="shared" si="72"/>
        <v>3350</v>
      </c>
      <c r="AT58">
        <f t="shared" si="73"/>
        <v>3450</v>
      </c>
      <c r="AU58">
        <f t="shared" si="74"/>
        <v>3860</v>
      </c>
      <c r="AV58">
        <f t="shared" si="75"/>
        <v>3429.9999999999995</v>
      </c>
      <c r="AW58">
        <f t="shared" si="76"/>
        <v>3429.9999999999995</v>
      </c>
      <c r="AX58">
        <f t="shared" si="77"/>
        <v>3140</v>
      </c>
      <c r="AY58">
        <f t="shared" si="78"/>
        <v>4029.9999999999995</v>
      </c>
      <c r="AZ58">
        <f t="shared" si="79"/>
        <v>3550</v>
      </c>
      <c r="BA58">
        <f t="shared" si="80"/>
        <v>3500</v>
      </c>
      <c r="BB58">
        <f t="shared" si="81"/>
        <v>3740</v>
      </c>
      <c r="BJ58" s="16">
        <f t="shared" si="82"/>
        <v>662.89599999999996</v>
      </c>
      <c r="BK58" s="16">
        <f t="shared" si="83"/>
        <v>682.83999999999992</v>
      </c>
      <c r="BL58" s="16">
        <f t="shared" si="84"/>
        <v>729.37599999999986</v>
      </c>
      <c r="BM58" s="16">
        <f t="shared" si="85"/>
        <v>676.19199999999989</v>
      </c>
      <c r="BN58" s="16">
        <f t="shared" si="86"/>
        <v>722.72799999999995</v>
      </c>
      <c r="BO58" s="16">
        <f t="shared" si="87"/>
        <v>716.07999999999993</v>
      </c>
      <c r="BP58" s="16">
        <f t="shared" si="88"/>
        <v>682.83999999999992</v>
      </c>
      <c r="BQ58" s="16">
        <f t="shared" si="89"/>
        <v>696.13599999999985</v>
      </c>
      <c r="BR58" s="16">
        <f t="shared" si="90"/>
        <v>682.83999999999992</v>
      </c>
      <c r="BS58" s="16">
        <f t="shared" si="91"/>
        <v>696.13599999999985</v>
      </c>
      <c r="BT58" s="16">
        <f t="shared" si="92"/>
        <v>702.78399999999999</v>
      </c>
      <c r="BU58" s="16">
        <f t="shared" si="93"/>
        <v>676.19199999999989</v>
      </c>
      <c r="BV58" s="4">
        <f t="shared" si="94"/>
        <v>8327.0399999999972</v>
      </c>
      <c r="BX58" s="16">
        <f t="shared" si="41"/>
        <v>9536.6400000000012</v>
      </c>
      <c r="BZ58" s="16">
        <f t="shared" si="95"/>
        <v>945.86400000000003</v>
      </c>
      <c r="CA58" s="16">
        <f t="shared" si="96"/>
        <v>980.06399999999996</v>
      </c>
      <c r="CB58" s="16">
        <f t="shared" si="97"/>
        <v>1021.8479999999998</v>
      </c>
      <c r="CC58" s="16">
        <f t="shared" si="98"/>
        <v>997.17599999999993</v>
      </c>
      <c r="CD58" s="16">
        <f t="shared" si="99"/>
        <v>1097.568</v>
      </c>
      <c r="CE58" s="16">
        <f t="shared" si="100"/>
        <v>1024.3920000000001</v>
      </c>
      <c r="CF58" s="16">
        <f t="shared" si="101"/>
        <v>999.07199999999989</v>
      </c>
      <c r="CG58" s="16">
        <f t="shared" si="102"/>
        <v>963.26400000000001</v>
      </c>
      <c r="CH58" s="16">
        <f t="shared" si="103"/>
        <v>1094.1119999999999</v>
      </c>
      <c r="CI58" s="16">
        <f t="shared" si="104"/>
        <v>1028.2080000000001</v>
      </c>
      <c r="CJ58" s="16">
        <f t="shared" si="105"/>
        <v>1025.3519999999999</v>
      </c>
      <c r="CK58" s="16">
        <f t="shared" si="106"/>
        <v>1043.1119999999999</v>
      </c>
      <c r="CL58" s="4">
        <f t="shared" si="107"/>
        <v>12220.031999999997</v>
      </c>
      <c r="CN58" s="16">
        <f t="shared" si="55"/>
        <v>66000</v>
      </c>
      <c r="CO58" s="6">
        <f t="shared" si="108"/>
        <v>46.751210514180322</v>
      </c>
      <c r="CP58" s="6">
        <f t="shared" si="109"/>
        <v>14.526170163707675</v>
      </c>
    </row>
    <row r="59" spans="1:94" x14ac:dyDescent="0.25">
      <c r="B59" s="3" t="s">
        <v>67</v>
      </c>
      <c r="C59" s="3">
        <v>18923</v>
      </c>
      <c r="D59">
        <v>17160</v>
      </c>
      <c r="E59">
        <v>18960</v>
      </c>
      <c r="F59">
        <v>22200</v>
      </c>
      <c r="G59">
        <v>24600</v>
      </c>
      <c r="H59">
        <v>25440</v>
      </c>
      <c r="I59">
        <v>23160</v>
      </c>
      <c r="J59">
        <v>19440</v>
      </c>
      <c r="K59">
        <v>17160</v>
      </c>
      <c r="L59">
        <v>15120</v>
      </c>
      <c r="M59">
        <v>18000</v>
      </c>
      <c r="N59">
        <v>18840</v>
      </c>
      <c r="O59">
        <v>18720</v>
      </c>
      <c r="Q59">
        <f t="shared" si="58"/>
        <v>2000</v>
      </c>
      <c r="R59">
        <f t="shared" si="59"/>
        <v>2000</v>
      </c>
      <c r="S59">
        <f t="shared" si="60"/>
        <v>2000</v>
      </c>
      <c r="T59">
        <f t="shared" si="61"/>
        <v>2000</v>
      </c>
      <c r="U59">
        <f t="shared" si="62"/>
        <v>2000</v>
      </c>
      <c r="V59">
        <f t="shared" si="63"/>
        <v>2000</v>
      </c>
      <c r="W59">
        <f t="shared" si="64"/>
        <v>2000</v>
      </c>
      <c r="X59">
        <f t="shared" si="65"/>
        <v>2000</v>
      </c>
      <c r="Y59">
        <f t="shared" si="66"/>
        <v>2000</v>
      </c>
      <c r="Z59">
        <f t="shared" si="67"/>
        <v>2000</v>
      </c>
      <c r="AA59">
        <f t="shared" si="68"/>
        <v>2000</v>
      </c>
      <c r="AB59">
        <f t="shared" si="69"/>
        <v>2000</v>
      </c>
      <c r="AD59">
        <v>44.6</v>
      </c>
      <c r="AE59">
        <v>49.9</v>
      </c>
      <c r="AF59">
        <v>52.8</v>
      </c>
      <c r="AG59">
        <v>56</v>
      </c>
      <c r="AH59">
        <v>57.5</v>
      </c>
      <c r="AI59">
        <v>50.9</v>
      </c>
      <c r="AJ59">
        <v>47</v>
      </c>
      <c r="AK59">
        <v>43.2</v>
      </c>
      <c r="AL59">
        <v>39.200000000000003</v>
      </c>
      <c r="AM59">
        <v>41.6</v>
      </c>
      <c r="AN59">
        <v>46</v>
      </c>
      <c r="AO59">
        <v>44</v>
      </c>
      <c r="AQ59">
        <f t="shared" si="70"/>
        <v>4460</v>
      </c>
      <c r="AR59">
        <f t="shared" si="71"/>
        <v>4990</v>
      </c>
      <c r="AS59">
        <f t="shared" si="72"/>
        <v>5280</v>
      </c>
      <c r="AT59">
        <f t="shared" si="73"/>
        <v>5600</v>
      </c>
      <c r="AU59">
        <f t="shared" si="74"/>
        <v>5750</v>
      </c>
      <c r="AV59">
        <f t="shared" si="75"/>
        <v>5090</v>
      </c>
      <c r="AW59">
        <f t="shared" si="76"/>
        <v>4700</v>
      </c>
      <c r="AX59">
        <f t="shared" si="77"/>
        <v>4320</v>
      </c>
      <c r="AY59">
        <f t="shared" si="78"/>
        <v>3920.0000000000005</v>
      </c>
      <c r="AZ59">
        <f t="shared" si="79"/>
        <v>4160</v>
      </c>
      <c r="BA59">
        <f t="shared" si="80"/>
        <v>4600</v>
      </c>
      <c r="BB59">
        <f t="shared" si="81"/>
        <v>4400</v>
      </c>
      <c r="BJ59" s="16">
        <f t="shared" si="82"/>
        <v>1985.848</v>
      </c>
      <c r="BK59" s="16">
        <f t="shared" si="83"/>
        <v>2185.288</v>
      </c>
      <c r="BL59" s="16">
        <f t="shared" si="84"/>
        <v>2544.2799999999997</v>
      </c>
      <c r="BM59" s="16">
        <f t="shared" si="85"/>
        <v>2810.2</v>
      </c>
      <c r="BN59" s="16">
        <f t="shared" si="86"/>
        <v>2903.2719999999999</v>
      </c>
      <c r="BO59" s="16">
        <f t="shared" si="87"/>
        <v>2650.6479999999997</v>
      </c>
      <c r="BP59" s="16">
        <f t="shared" si="88"/>
        <v>2238.4719999999998</v>
      </c>
      <c r="BQ59" s="16">
        <f t="shared" si="89"/>
        <v>1985.848</v>
      </c>
      <c r="BR59" s="16">
        <f t="shared" si="90"/>
        <v>1759.816</v>
      </c>
      <c r="BS59" s="16">
        <f t="shared" si="91"/>
        <v>2078.92</v>
      </c>
      <c r="BT59" s="16">
        <f t="shared" si="92"/>
        <v>2171.9919999999997</v>
      </c>
      <c r="BU59" s="16">
        <f t="shared" si="93"/>
        <v>2158.6959999999999</v>
      </c>
      <c r="BV59" s="4">
        <f t="shared" si="94"/>
        <v>27473.279999999995</v>
      </c>
      <c r="BX59" s="16">
        <f t="shared" si="41"/>
        <v>33659.520000000004</v>
      </c>
      <c r="BZ59" s="16">
        <f t="shared" si="95"/>
        <v>2154.768</v>
      </c>
      <c r="CA59" s="16">
        <f t="shared" si="96"/>
        <v>2390.64</v>
      </c>
      <c r="CB59" s="16">
        <f t="shared" si="97"/>
        <v>2710.0319999999997</v>
      </c>
      <c r="CC59" s="16">
        <f t="shared" si="98"/>
        <v>2963.2799999999997</v>
      </c>
      <c r="CD59" s="16">
        <f t="shared" si="99"/>
        <v>3057.9359999999997</v>
      </c>
      <c r="CE59" s="16">
        <f t="shared" si="100"/>
        <v>2760.96</v>
      </c>
      <c r="CF59" s="16">
        <f t="shared" si="101"/>
        <v>2385.2159999999999</v>
      </c>
      <c r="CG59" s="16">
        <f t="shared" si="102"/>
        <v>2132.5920000000001</v>
      </c>
      <c r="CH59" s="16">
        <f t="shared" si="103"/>
        <v>1897.0560000000003</v>
      </c>
      <c r="CI59" s="16">
        <f t="shared" si="104"/>
        <v>2178.1440000000002</v>
      </c>
      <c r="CJ59" s="16">
        <f t="shared" si="105"/>
        <v>2318.7359999999999</v>
      </c>
      <c r="CK59" s="16">
        <f t="shared" si="106"/>
        <v>2276.9279999999999</v>
      </c>
      <c r="CL59" s="4">
        <f t="shared" si="107"/>
        <v>29226.288</v>
      </c>
      <c r="CN59" s="16">
        <f t="shared" si="55"/>
        <v>238800</v>
      </c>
      <c r="CO59" s="6">
        <f t="shared" si="108"/>
        <v>6.3807743378293535</v>
      </c>
      <c r="CP59" s="6">
        <f t="shared" si="109"/>
        <v>22.517296806205913</v>
      </c>
    </row>
    <row r="60" spans="1:94" x14ac:dyDescent="0.25">
      <c r="B60" s="3" t="s">
        <v>67</v>
      </c>
      <c r="C60" s="3">
        <v>22293</v>
      </c>
      <c r="D60">
        <v>2820</v>
      </c>
      <c r="E60">
        <v>2160</v>
      </c>
      <c r="F60">
        <v>2400</v>
      </c>
      <c r="G60">
        <v>2220</v>
      </c>
      <c r="H60">
        <v>2400</v>
      </c>
      <c r="I60">
        <v>2400</v>
      </c>
      <c r="J60">
        <v>2280</v>
      </c>
      <c r="K60">
        <v>2580</v>
      </c>
      <c r="L60">
        <v>2580</v>
      </c>
      <c r="M60">
        <v>3480</v>
      </c>
      <c r="N60">
        <v>3660</v>
      </c>
      <c r="O60">
        <v>3660</v>
      </c>
      <c r="Q60">
        <f t="shared" si="58"/>
        <v>2000</v>
      </c>
      <c r="R60">
        <f t="shared" si="59"/>
        <v>2000</v>
      </c>
      <c r="S60">
        <f t="shared" si="60"/>
        <v>2000</v>
      </c>
      <c r="T60">
        <f t="shared" si="61"/>
        <v>2000</v>
      </c>
      <c r="U60">
        <f t="shared" si="62"/>
        <v>2000</v>
      </c>
      <c r="V60">
        <f t="shared" si="63"/>
        <v>2000</v>
      </c>
      <c r="W60">
        <f t="shared" si="64"/>
        <v>2000</v>
      </c>
      <c r="X60">
        <f t="shared" si="65"/>
        <v>2000</v>
      </c>
      <c r="Y60">
        <f t="shared" si="66"/>
        <v>2000</v>
      </c>
      <c r="Z60">
        <f t="shared" si="67"/>
        <v>2000</v>
      </c>
      <c r="AA60">
        <f t="shared" si="68"/>
        <v>2000</v>
      </c>
      <c r="AB60">
        <f t="shared" si="69"/>
        <v>2000</v>
      </c>
      <c r="AD60">
        <v>16.3</v>
      </c>
      <c r="AE60">
        <v>14.8</v>
      </c>
      <c r="AF60">
        <v>19.399999999999999</v>
      </c>
      <c r="AG60">
        <v>14.3</v>
      </c>
      <c r="AH60">
        <v>15.4</v>
      </c>
      <c r="AI60">
        <v>13.4</v>
      </c>
      <c r="AJ60">
        <v>16.3</v>
      </c>
      <c r="AK60">
        <v>13.9</v>
      </c>
      <c r="AL60">
        <v>13</v>
      </c>
      <c r="AM60">
        <v>18</v>
      </c>
      <c r="AN60">
        <v>16.7</v>
      </c>
      <c r="AO60">
        <v>17.2</v>
      </c>
      <c r="AQ60">
        <f t="shared" si="70"/>
        <v>1630</v>
      </c>
      <c r="AR60">
        <f t="shared" si="71"/>
        <v>1480</v>
      </c>
      <c r="AS60">
        <f t="shared" si="72"/>
        <v>1939.9999999999998</v>
      </c>
      <c r="AT60">
        <f t="shared" si="73"/>
        <v>1430</v>
      </c>
      <c r="AU60">
        <f t="shared" si="74"/>
        <v>1540</v>
      </c>
      <c r="AV60">
        <f t="shared" si="75"/>
        <v>1340</v>
      </c>
      <c r="AW60">
        <f t="shared" si="76"/>
        <v>1630</v>
      </c>
      <c r="AX60">
        <f t="shared" si="77"/>
        <v>1390</v>
      </c>
      <c r="AY60">
        <f t="shared" si="78"/>
        <v>1300</v>
      </c>
      <c r="AZ60">
        <f t="shared" si="79"/>
        <v>1800</v>
      </c>
      <c r="BA60">
        <f t="shared" si="80"/>
        <v>1670</v>
      </c>
      <c r="BB60">
        <f t="shared" si="81"/>
        <v>1720</v>
      </c>
      <c r="BJ60" s="16">
        <f t="shared" si="82"/>
        <v>396.976</v>
      </c>
      <c r="BK60" s="16">
        <f t="shared" si="83"/>
        <v>323.84800000000001</v>
      </c>
      <c r="BL60" s="16">
        <f t="shared" si="84"/>
        <v>350.44</v>
      </c>
      <c r="BM60" s="16">
        <f t="shared" si="85"/>
        <v>330.49599999999998</v>
      </c>
      <c r="BN60" s="16">
        <f t="shared" si="86"/>
        <v>350.44</v>
      </c>
      <c r="BO60" s="16">
        <f t="shared" si="87"/>
        <v>350.44</v>
      </c>
      <c r="BP60" s="16">
        <f t="shared" si="88"/>
        <v>337.14400000000001</v>
      </c>
      <c r="BQ60" s="16">
        <f t="shared" si="89"/>
        <v>370.38400000000001</v>
      </c>
      <c r="BR60" s="16">
        <f t="shared" si="90"/>
        <v>370.38400000000001</v>
      </c>
      <c r="BS60" s="16">
        <f t="shared" si="91"/>
        <v>470.10399999999998</v>
      </c>
      <c r="BT60" s="16">
        <f t="shared" si="92"/>
        <v>490.048</v>
      </c>
      <c r="BU60" s="16">
        <f t="shared" si="93"/>
        <v>490.048</v>
      </c>
      <c r="BV60" s="4">
        <f t="shared" si="94"/>
        <v>4630.7520000000004</v>
      </c>
      <c r="BX60" s="16">
        <f t="shared" si="41"/>
        <v>4879.5839999999998</v>
      </c>
      <c r="BZ60" s="16">
        <f t="shared" si="95"/>
        <v>496.2</v>
      </c>
      <c r="CA60" s="16">
        <f t="shared" si="96"/>
        <v>416.73599999999999</v>
      </c>
      <c r="CB60" s="16">
        <f t="shared" si="97"/>
        <v>509.85599999999994</v>
      </c>
      <c r="CC60" s="16">
        <f t="shared" si="98"/>
        <v>413.88</v>
      </c>
      <c r="CD60" s="16">
        <f t="shared" si="99"/>
        <v>446.49599999999998</v>
      </c>
      <c r="CE60" s="16">
        <f t="shared" si="100"/>
        <v>414.81599999999997</v>
      </c>
      <c r="CF60" s="16">
        <f t="shared" si="101"/>
        <v>450.62400000000002</v>
      </c>
      <c r="CG60" s="16">
        <f t="shared" si="102"/>
        <v>437.928</v>
      </c>
      <c r="CH60" s="16">
        <f t="shared" si="103"/>
        <v>423.67200000000003</v>
      </c>
      <c r="CI60" s="16">
        <f t="shared" si="104"/>
        <v>578.83199999999999</v>
      </c>
      <c r="CJ60" s="16">
        <f t="shared" si="105"/>
        <v>573.43200000000002</v>
      </c>
      <c r="CK60" s="16">
        <f t="shared" si="106"/>
        <v>581.35199999999998</v>
      </c>
      <c r="CL60" s="4">
        <f t="shared" si="107"/>
        <v>5743.8239999999996</v>
      </c>
      <c r="CN60" s="16">
        <f t="shared" si="55"/>
        <v>32640</v>
      </c>
      <c r="CO60" s="6">
        <f t="shared" si="108"/>
        <v>24.036527976449594</v>
      </c>
      <c r="CP60" s="6">
        <f t="shared" si="109"/>
        <v>5.3734684992847725</v>
      </c>
    </row>
    <row r="61" spans="1:94" x14ac:dyDescent="0.25">
      <c r="B61" s="3" t="s">
        <v>67</v>
      </c>
      <c r="C61" s="3">
        <v>23790</v>
      </c>
      <c r="D61">
        <v>12060</v>
      </c>
      <c r="E61">
        <v>9420</v>
      </c>
      <c r="F61">
        <v>10860</v>
      </c>
      <c r="G61">
        <v>12060</v>
      </c>
      <c r="H61">
        <v>12060</v>
      </c>
      <c r="I61">
        <v>11940</v>
      </c>
      <c r="J61">
        <v>10980</v>
      </c>
      <c r="K61">
        <v>9420</v>
      </c>
      <c r="L61">
        <v>9480</v>
      </c>
      <c r="M61">
        <v>15840</v>
      </c>
      <c r="N61">
        <v>17340</v>
      </c>
      <c r="O61">
        <v>13560</v>
      </c>
      <c r="Q61">
        <f t="shared" si="58"/>
        <v>2000</v>
      </c>
      <c r="R61">
        <f t="shared" si="59"/>
        <v>2000</v>
      </c>
      <c r="S61">
        <f t="shared" si="60"/>
        <v>2000</v>
      </c>
      <c r="T61">
        <f t="shared" si="61"/>
        <v>2000</v>
      </c>
      <c r="U61">
        <f t="shared" si="62"/>
        <v>2000</v>
      </c>
      <c r="V61">
        <f t="shared" si="63"/>
        <v>2000</v>
      </c>
      <c r="W61">
        <f t="shared" si="64"/>
        <v>2000</v>
      </c>
      <c r="X61">
        <f t="shared" si="65"/>
        <v>2000</v>
      </c>
      <c r="Y61">
        <f t="shared" si="66"/>
        <v>2000</v>
      </c>
      <c r="Z61">
        <f t="shared" si="67"/>
        <v>2000</v>
      </c>
      <c r="AA61">
        <f t="shared" si="68"/>
        <v>2000</v>
      </c>
      <c r="AB61">
        <f t="shared" si="69"/>
        <v>2000</v>
      </c>
      <c r="AD61">
        <v>50.4</v>
      </c>
      <c r="AE61">
        <v>54</v>
      </c>
      <c r="AF61">
        <v>44.4</v>
      </c>
      <c r="AG61">
        <v>51.8</v>
      </c>
      <c r="AH61">
        <v>51.3</v>
      </c>
      <c r="AI61">
        <v>38.799999999999997</v>
      </c>
      <c r="AJ61">
        <v>38.6</v>
      </c>
      <c r="AK61">
        <v>36.700000000000003</v>
      </c>
      <c r="AL61">
        <v>39.799999999999997</v>
      </c>
      <c r="AM61">
        <v>44.4</v>
      </c>
      <c r="AN61">
        <v>46.3</v>
      </c>
      <c r="AO61">
        <v>43.2</v>
      </c>
      <c r="AQ61">
        <f t="shared" si="70"/>
        <v>5040</v>
      </c>
      <c r="AR61">
        <f t="shared" si="71"/>
        <v>5400</v>
      </c>
      <c r="AS61">
        <f t="shared" si="72"/>
        <v>4440</v>
      </c>
      <c r="AT61">
        <f t="shared" si="73"/>
        <v>5180</v>
      </c>
      <c r="AU61">
        <f t="shared" si="74"/>
        <v>5130</v>
      </c>
      <c r="AV61">
        <f t="shared" si="75"/>
        <v>3879.9999999999995</v>
      </c>
      <c r="AW61">
        <f t="shared" si="76"/>
        <v>3860</v>
      </c>
      <c r="AX61">
        <f t="shared" si="77"/>
        <v>3670.0000000000005</v>
      </c>
      <c r="AY61">
        <f t="shared" si="78"/>
        <v>3979.9999999999995</v>
      </c>
      <c r="AZ61">
        <f t="shared" si="79"/>
        <v>4440</v>
      </c>
      <c r="BA61">
        <f t="shared" si="80"/>
        <v>4630</v>
      </c>
      <c r="BB61">
        <f t="shared" si="81"/>
        <v>4320</v>
      </c>
      <c r="BJ61" s="16">
        <f t="shared" si="82"/>
        <v>1420.768</v>
      </c>
      <c r="BK61" s="16">
        <f t="shared" si="83"/>
        <v>1128.2560000000001</v>
      </c>
      <c r="BL61" s="16">
        <f t="shared" si="84"/>
        <v>1287.808</v>
      </c>
      <c r="BM61" s="16">
        <f t="shared" si="85"/>
        <v>1420.768</v>
      </c>
      <c r="BN61" s="16">
        <f t="shared" si="86"/>
        <v>1420.768</v>
      </c>
      <c r="BO61" s="16">
        <f t="shared" si="87"/>
        <v>1407.472</v>
      </c>
      <c r="BP61" s="16">
        <f t="shared" si="88"/>
        <v>1301.104</v>
      </c>
      <c r="BQ61" s="16">
        <f t="shared" si="89"/>
        <v>1128.2560000000001</v>
      </c>
      <c r="BR61" s="16">
        <f t="shared" si="90"/>
        <v>1134.904</v>
      </c>
      <c r="BS61" s="16">
        <f t="shared" si="91"/>
        <v>1839.5920000000001</v>
      </c>
      <c r="BT61" s="16">
        <f t="shared" si="92"/>
        <v>2005.7920000000001</v>
      </c>
      <c r="BU61" s="16">
        <f t="shared" si="93"/>
        <v>1586.9680000000001</v>
      </c>
      <c r="BV61" s="4">
        <f t="shared" si="94"/>
        <v>17082.455999999998</v>
      </c>
      <c r="BX61" s="16">
        <f t="shared" si="41"/>
        <v>20567.832000000002</v>
      </c>
      <c r="BZ61" s="16">
        <f t="shared" si="95"/>
        <v>1816.1999999999998</v>
      </c>
      <c r="CA61" s="16">
        <f t="shared" si="96"/>
        <v>1650.4079999999999</v>
      </c>
      <c r="CB61" s="16">
        <f t="shared" si="97"/>
        <v>1619.8799999999999</v>
      </c>
      <c r="CC61" s="16">
        <f t="shared" si="98"/>
        <v>1838.3759999999997</v>
      </c>
      <c r="CD61" s="16">
        <f t="shared" si="99"/>
        <v>1830.4560000000001</v>
      </c>
      <c r="CE61" s="16">
        <f t="shared" si="100"/>
        <v>1622.328</v>
      </c>
      <c r="CF61" s="16">
        <f t="shared" si="101"/>
        <v>1538.136</v>
      </c>
      <c r="CG61" s="16">
        <f t="shared" si="102"/>
        <v>1376.3760000000002</v>
      </c>
      <c r="CH61" s="16">
        <f t="shared" si="103"/>
        <v>1430.5439999999999</v>
      </c>
      <c r="CI61" s="16">
        <f t="shared" si="104"/>
        <v>2040.192</v>
      </c>
      <c r="CJ61" s="16">
        <f t="shared" si="105"/>
        <v>2196.8879999999999</v>
      </c>
      <c r="CK61" s="16">
        <f t="shared" si="106"/>
        <v>1828.752</v>
      </c>
      <c r="CL61" s="4">
        <f t="shared" si="107"/>
        <v>20788.536</v>
      </c>
      <c r="CN61" s="16">
        <f t="shared" si="55"/>
        <v>145020</v>
      </c>
      <c r="CO61" s="6">
        <f t="shared" si="108"/>
        <v>21.695241012182343</v>
      </c>
      <c r="CP61" s="6">
        <f t="shared" si="109"/>
        <v>20.403248806846076</v>
      </c>
    </row>
    <row r="62" spans="1:94" x14ac:dyDescent="0.25">
      <c r="B62" s="3" t="s">
        <v>67</v>
      </c>
      <c r="C62" s="3">
        <v>29337</v>
      </c>
      <c r="D62">
        <v>12300</v>
      </c>
      <c r="E62">
        <v>10920</v>
      </c>
      <c r="F62">
        <v>10920</v>
      </c>
      <c r="G62">
        <v>10680</v>
      </c>
      <c r="H62">
        <v>11880</v>
      </c>
      <c r="I62">
        <v>10980</v>
      </c>
      <c r="J62">
        <v>10200</v>
      </c>
      <c r="K62">
        <v>12960</v>
      </c>
      <c r="L62">
        <v>14940</v>
      </c>
      <c r="M62">
        <v>16920</v>
      </c>
      <c r="N62">
        <v>16560</v>
      </c>
      <c r="O62">
        <v>14820</v>
      </c>
      <c r="Q62">
        <f t="shared" si="58"/>
        <v>2000</v>
      </c>
      <c r="R62">
        <f t="shared" si="59"/>
        <v>2000</v>
      </c>
      <c r="S62">
        <f t="shared" si="60"/>
        <v>2000</v>
      </c>
      <c r="T62">
        <f t="shared" si="61"/>
        <v>2000</v>
      </c>
      <c r="U62">
        <f t="shared" si="62"/>
        <v>2000</v>
      </c>
      <c r="V62">
        <f t="shared" si="63"/>
        <v>2000</v>
      </c>
      <c r="W62">
        <f t="shared" si="64"/>
        <v>2000</v>
      </c>
      <c r="X62">
        <f t="shared" si="65"/>
        <v>2000</v>
      </c>
      <c r="Y62">
        <f t="shared" si="66"/>
        <v>2000</v>
      </c>
      <c r="Z62">
        <f t="shared" si="67"/>
        <v>2000</v>
      </c>
      <c r="AA62">
        <f t="shared" si="68"/>
        <v>2000</v>
      </c>
      <c r="AB62">
        <f t="shared" si="69"/>
        <v>2000</v>
      </c>
      <c r="AD62">
        <v>49.4</v>
      </c>
      <c r="AE62">
        <v>49.6</v>
      </c>
      <c r="AF62">
        <v>54</v>
      </c>
      <c r="AG62">
        <v>41.7</v>
      </c>
      <c r="AH62">
        <v>46.5</v>
      </c>
      <c r="AI62">
        <v>47.5</v>
      </c>
      <c r="AJ62">
        <v>47.2</v>
      </c>
      <c r="AK62">
        <v>52</v>
      </c>
      <c r="AL62">
        <v>45.3</v>
      </c>
      <c r="AM62">
        <v>48.7</v>
      </c>
      <c r="AN62">
        <v>49.6</v>
      </c>
      <c r="AO62">
        <v>51.3</v>
      </c>
      <c r="AQ62">
        <f t="shared" si="70"/>
        <v>4940</v>
      </c>
      <c r="AR62">
        <f t="shared" si="71"/>
        <v>4960</v>
      </c>
      <c r="AS62">
        <f t="shared" si="72"/>
        <v>5400</v>
      </c>
      <c r="AT62">
        <f t="shared" si="73"/>
        <v>4170</v>
      </c>
      <c r="AU62">
        <f t="shared" si="74"/>
        <v>4650</v>
      </c>
      <c r="AV62">
        <f t="shared" si="75"/>
        <v>4750</v>
      </c>
      <c r="AW62">
        <f t="shared" si="76"/>
        <v>4720</v>
      </c>
      <c r="AX62">
        <f t="shared" si="77"/>
        <v>5200</v>
      </c>
      <c r="AY62">
        <f t="shared" si="78"/>
        <v>4530</v>
      </c>
      <c r="AZ62">
        <f t="shared" si="79"/>
        <v>4870</v>
      </c>
      <c r="BA62">
        <f t="shared" si="80"/>
        <v>4960</v>
      </c>
      <c r="BB62">
        <f t="shared" si="81"/>
        <v>5130</v>
      </c>
      <c r="BJ62" s="16">
        <f t="shared" si="82"/>
        <v>1447.3600000000001</v>
      </c>
      <c r="BK62" s="16">
        <f t="shared" si="83"/>
        <v>1294.4560000000001</v>
      </c>
      <c r="BL62" s="16">
        <f t="shared" si="84"/>
        <v>1294.4560000000001</v>
      </c>
      <c r="BM62" s="16">
        <f t="shared" si="85"/>
        <v>1267.864</v>
      </c>
      <c r="BN62" s="16">
        <f t="shared" si="86"/>
        <v>1400.8240000000001</v>
      </c>
      <c r="BO62" s="16">
        <f t="shared" si="87"/>
        <v>1301.104</v>
      </c>
      <c r="BP62" s="16">
        <f t="shared" si="88"/>
        <v>1214.68</v>
      </c>
      <c r="BQ62" s="16">
        <f t="shared" si="89"/>
        <v>1520.4880000000001</v>
      </c>
      <c r="BR62" s="16">
        <f t="shared" si="90"/>
        <v>1739.8720000000001</v>
      </c>
      <c r="BS62" s="16">
        <f t="shared" si="91"/>
        <v>1959.2560000000001</v>
      </c>
      <c r="BT62" s="16">
        <f t="shared" si="92"/>
        <v>1919.3680000000002</v>
      </c>
      <c r="BU62" s="16">
        <f t="shared" si="93"/>
        <v>1726.576</v>
      </c>
      <c r="BV62" s="4">
        <f t="shared" si="94"/>
        <v>18086.304</v>
      </c>
      <c r="BX62" s="16">
        <f t="shared" si="41"/>
        <v>21832.608</v>
      </c>
      <c r="BZ62" s="16">
        <f t="shared" si="95"/>
        <v>1820.616</v>
      </c>
      <c r="CA62" s="16">
        <f t="shared" si="96"/>
        <v>1707.3119999999999</v>
      </c>
      <c r="CB62" s="16">
        <f t="shared" si="97"/>
        <v>1777.008</v>
      </c>
      <c r="CC62" s="16">
        <f t="shared" si="98"/>
        <v>1561.92</v>
      </c>
      <c r="CD62" s="16">
        <f t="shared" si="99"/>
        <v>1739.232</v>
      </c>
      <c r="CE62" s="16">
        <f t="shared" si="100"/>
        <v>1679.1120000000001</v>
      </c>
      <c r="CF62" s="16">
        <f t="shared" si="101"/>
        <v>1608.528</v>
      </c>
      <c r="CG62" s="16">
        <f t="shared" si="102"/>
        <v>1917.5040000000001</v>
      </c>
      <c r="CH62" s="16">
        <f t="shared" si="103"/>
        <v>1978.4879999999998</v>
      </c>
      <c r="CI62" s="16">
        <f t="shared" si="104"/>
        <v>2199.4560000000001</v>
      </c>
      <c r="CJ62" s="16">
        <f t="shared" si="105"/>
        <v>2183.328</v>
      </c>
      <c r="CK62" s="16">
        <f t="shared" si="106"/>
        <v>2063.4</v>
      </c>
      <c r="CL62" s="4">
        <f t="shared" si="107"/>
        <v>22235.904000000002</v>
      </c>
      <c r="CN62" s="16">
        <f t="shared" si="55"/>
        <v>154080</v>
      </c>
      <c r="CO62" s="6">
        <f t="shared" si="108"/>
        <v>22.943327724669473</v>
      </c>
      <c r="CP62" s="6">
        <f t="shared" si="109"/>
        <v>20.713485740370174</v>
      </c>
    </row>
    <row r="63" spans="1:94" x14ac:dyDescent="0.25">
      <c r="B63" s="3" t="s">
        <v>67</v>
      </c>
      <c r="C63" s="3">
        <v>29747</v>
      </c>
      <c r="D63">
        <v>6680</v>
      </c>
      <c r="E63">
        <v>7720</v>
      </c>
      <c r="F63">
        <v>9320</v>
      </c>
      <c r="G63">
        <v>10080</v>
      </c>
      <c r="H63">
        <v>11560</v>
      </c>
      <c r="I63">
        <v>11440</v>
      </c>
      <c r="J63">
        <v>10400</v>
      </c>
      <c r="K63">
        <v>8640</v>
      </c>
      <c r="L63">
        <v>6400</v>
      </c>
      <c r="M63">
        <v>6880</v>
      </c>
      <c r="N63">
        <v>6800</v>
      </c>
      <c r="O63">
        <v>5600</v>
      </c>
      <c r="Q63">
        <f t="shared" si="58"/>
        <v>2000</v>
      </c>
      <c r="R63">
        <f t="shared" si="59"/>
        <v>2000</v>
      </c>
      <c r="S63">
        <f t="shared" si="60"/>
        <v>2000</v>
      </c>
      <c r="T63">
        <f t="shared" si="61"/>
        <v>2000</v>
      </c>
      <c r="U63">
        <f t="shared" si="62"/>
        <v>2000</v>
      </c>
      <c r="V63">
        <f t="shared" si="63"/>
        <v>2000</v>
      </c>
      <c r="W63">
        <f t="shared" si="64"/>
        <v>2000</v>
      </c>
      <c r="X63">
        <f t="shared" si="65"/>
        <v>2000</v>
      </c>
      <c r="Y63">
        <f t="shared" si="66"/>
        <v>2000</v>
      </c>
      <c r="Z63">
        <f t="shared" si="67"/>
        <v>2000</v>
      </c>
      <c r="AA63">
        <f t="shared" si="68"/>
        <v>2000</v>
      </c>
      <c r="AB63">
        <f t="shared" si="69"/>
        <v>2000</v>
      </c>
      <c r="AD63">
        <v>29</v>
      </c>
      <c r="AE63">
        <v>37.6</v>
      </c>
      <c r="AF63">
        <v>41.8</v>
      </c>
      <c r="AG63">
        <v>43.2</v>
      </c>
      <c r="AH63">
        <v>41.3</v>
      </c>
      <c r="AI63">
        <v>49.2</v>
      </c>
      <c r="AJ63">
        <v>45.9</v>
      </c>
      <c r="AK63">
        <v>43</v>
      </c>
      <c r="AL63">
        <v>32.799999999999997</v>
      </c>
      <c r="AM63">
        <v>29.3</v>
      </c>
      <c r="AN63">
        <v>32.299999999999997</v>
      </c>
      <c r="AO63">
        <v>27.8</v>
      </c>
      <c r="AQ63">
        <f t="shared" si="70"/>
        <v>2900</v>
      </c>
      <c r="AR63">
        <f t="shared" si="71"/>
        <v>3760</v>
      </c>
      <c r="AS63">
        <f t="shared" si="72"/>
        <v>4180</v>
      </c>
      <c r="AT63">
        <f t="shared" si="73"/>
        <v>4320</v>
      </c>
      <c r="AU63">
        <f t="shared" si="74"/>
        <v>4130</v>
      </c>
      <c r="AV63">
        <f t="shared" si="75"/>
        <v>4920</v>
      </c>
      <c r="AW63">
        <f t="shared" si="76"/>
        <v>4590</v>
      </c>
      <c r="AX63">
        <f t="shared" si="77"/>
        <v>4300</v>
      </c>
      <c r="AY63">
        <f t="shared" si="78"/>
        <v>3279.9999999999995</v>
      </c>
      <c r="AZ63">
        <f t="shared" si="79"/>
        <v>2930</v>
      </c>
      <c r="BA63">
        <f t="shared" si="80"/>
        <v>3229.9999999999995</v>
      </c>
      <c r="BB63">
        <f t="shared" si="81"/>
        <v>2780</v>
      </c>
      <c r="BJ63" s="16">
        <f t="shared" si="82"/>
        <v>824.66399999999987</v>
      </c>
      <c r="BK63" s="16">
        <f t="shared" si="83"/>
        <v>939.89599999999984</v>
      </c>
      <c r="BL63" s="16">
        <f t="shared" si="84"/>
        <v>1117.1759999999999</v>
      </c>
      <c r="BM63" s="16">
        <f t="shared" si="85"/>
        <v>1201.384</v>
      </c>
      <c r="BN63" s="16">
        <f t="shared" si="86"/>
        <v>1365.3680000000002</v>
      </c>
      <c r="BO63" s="16">
        <f t="shared" si="87"/>
        <v>1352.0720000000001</v>
      </c>
      <c r="BP63" s="16">
        <f t="shared" si="88"/>
        <v>1236.8399999999999</v>
      </c>
      <c r="BQ63" s="16">
        <f t="shared" si="89"/>
        <v>1041.8320000000001</v>
      </c>
      <c r="BR63" s="16">
        <f t="shared" si="90"/>
        <v>793.64</v>
      </c>
      <c r="BS63" s="16">
        <f t="shared" si="91"/>
        <v>846.82399999999996</v>
      </c>
      <c r="BT63" s="16">
        <f t="shared" si="92"/>
        <v>837.95999999999992</v>
      </c>
      <c r="BU63" s="16">
        <f t="shared" si="93"/>
        <v>704.99999999999989</v>
      </c>
      <c r="BV63" s="4">
        <f t="shared" si="94"/>
        <v>12262.655999999999</v>
      </c>
      <c r="BX63" s="16">
        <f t="shared" si="41"/>
        <v>14495.232000000002</v>
      </c>
      <c r="BZ63" s="16">
        <f t="shared" si="95"/>
        <v>1023.1519999999999</v>
      </c>
      <c r="CA63" s="16">
        <f t="shared" si="96"/>
        <v>1247.152</v>
      </c>
      <c r="CB63" s="16">
        <f t="shared" si="97"/>
        <v>1448.7199999999998</v>
      </c>
      <c r="CC63" s="16">
        <f t="shared" si="98"/>
        <v>1535.04</v>
      </c>
      <c r="CD63" s="16">
        <f t="shared" si="99"/>
        <v>1629.8559999999998</v>
      </c>
      <c r="CE63" s="16">
        <f t="shared" si="100"/>
        <v>1744.864</v>
      </c>
      <c r="CF63" s="16">
        <f t="shared" si="101"/>
        <v>1604.816</v>
      </c>
      <c r="CG63" s="16">
        <f t="shared" si="102"/>
        <v>1410.336</v>
      </c>
      <c r="CH63" s="16">
        <f t="shared" si="103"/>
        <v>1059.712</v>
      </c>
      <c r="CI63" s="16">
        <f t="shared" si="104"/>
        <v>1044.7839999999999</v>
      </c>
      <c r="CJ63" s="16">
        <f t="shared" si="105"/>
        <v>1085.5519999999997</v>
      </c>
      <c r="CK63" s="16">
        <f t="shared" si="106"/>
        <v>912.99199999999996</v>
      </c>
      <c r="CL63" s="4">
        <f t="shared" si="107"/>
        <v>15746.975999999999</v>
      </c>
      <c r="CN63" s="16">
        <f t="shared" si="55"/>
        <v>101520</v>
      </c>
      <c r="CO63" s="6">
        <f t="shared" si="108"/>
        <v>28.414072775098642</v>
      </c>
      <c r="CP63" s="6">
        <f t="shared" si="109"/>
        <v>18.206300494770478</v>
      </c>
    </row>
    <row r="64" spans="1:94" x14ac:dyDescent="0.25">
      <c r="B64" s="3" t="s">
        <v>67</v>
      </c>
      <c r="C64" s="3">
        <v>32206</v>
      </c>
      <c r="D64">
        <v>16240</v>
      </c>
      <c r="E64">
        <v>14320</v>
      </c>
      <c r="F64">
        <v>14320</v>
      </c>
      <c r="G64">
        <v>12000</v>
      </c>
      <c r="H64">
        <v>13920</v>
      </c>
      <c r="I64">
        <v>13520</v>
      </c>
      <c r="J64">
        <v>13440</v>
      </c>
      <c r="K64">
        <v>18240</v>
      </c>
      <c r="L64">
        <v>19520</v>
      </c>
      <c r="M64">
        <v>19760</v>
      </c>
      <c r="N64">
        <v>20160</v>
      </c>
      <c r="O64">
        <v>16160</v>
      </c>
      <c r="Q64">
        <f t="shared" si="58"/>
        <v>2000</v>
      </c>
      <c r="R64">
        <f t="shared" si="59"/>
        <v>2000</v>
      </c>
      <c r="S64">
        <f t="shared" si="60"/>
        <v>2000</v>
      </c>
      <c r="T64">
        <f t="shared" si="61"/>
        <v>2000</v>
      </c>
      <c r="U64">
        <f t="shared" si="62"/>
        <v>2000</v>
      </c>
      <c r="V64">
        <f t="shared" si="63"/>
        <v>2000</v>
      </c>
      <c r="W64">
        <f t="shared" si="64"/>
        <v>2000</v>
      </c>
      <c r="X64">
        <f t="shared" si="65"/>
        <v>2000</v>
      </c>
      <c r="Y64">
        <f t="shared" si="66"/>
        <v>2000</v>
      </c>
      <c r="Z64">
        <f t="shared" si="67"/>
        <v>2000</v>
      </c>
      <c r="AA64">
        <f t="shared" si="68"/>
        <v>2000</v>
      </c>
      <c r="AB64">
        <f t="shared" si="69"/>
        <v>2000</v>
      </c>
      <c r="AD64">
        <v>63</v>
      </c>
      <c r="AE64">
        <v>55</v>
      </c>
      <c r="AF64">
        <v>53.1</v>
      </c>
      <c r="AG64">
        <v>50.2</v>
      </c>
      <c r="AH64">
        <v>52.4</v>
      </c>
      <c r="AI64">
        <v>51.2</v>
      </c>
      <c r="AJ64">
        <v>54.7</v>
      </c>
      <c r="AK64">
        <v>65.3</v>
      </c>
      <c r="AL64">
        <v>65</v>
      </c>
      <c r="AM64">
        <v>58.6</v>
      </c>
      <c r="AN64">
        <v>61.1</v>
      </c>
      <c r="AO64">
        <v>57</v>
      </c>
      <c r="AQ64">
        <f t="shared" si="70"/>
        <v>6300</v>
      </c>
      <c r="AR64">
        <f t="shared" si="71"/>
        <v>5500</v>
      </c>
      <c r="AS64">
        <f t="shared" si="72"/>
        <v>5310</v>
      </c>
      <c r="AT64">
        <f t="shared" si="73"/>
        <v>5020</v>
      </c>
      <c r="AU64">
        <f t="shared" si="74"/>
        <v>5240</v>
      </c>
      <c r="AV64">
        <f t="shared" si="75"/>
        <v>5120</v>
      </c>
      <c r="AW64">
        <f t="shared" si="76"/>
        <v>5470</v>
      </c>
      <c r="AX64">
        <f t="shared" si="77"/>
        <v>6530</v>
      </c>
      <c r="AY64">
        <f t="shared" si="78"/>
        <v>6500</v>
      </c>
      <c r="AZ64">
        <f t="shared" si="79"/>
        <v>5860</v>
      </c>
      <c r="BA64">
        <f t="shared" si="80"/>
        <v>6110</v>
      </c>
      <c r="BB64">
        <f t="shared" si="81"/>
        <v>5700</v>
      </c>
      <c r="BJ64" s="16">
        <f t="shared" si="82"/>
        <v>1883.912</v>
      </c>
      <c r="BK64" s="16">
        <f t="shared" si="83"/>
        <v>1671.1760000000002</v>
      </c>
      <c r="BL64" s="16">
        <f t="shared" si="84"/>
        <v>1671.1760000000002</v>
      </c>
      <c r="BM64" s="16">
        <f t="shared" si="85"/>
        <v>1414.1200000000001</v>
      </c>
      <c r="BN64" s="16">
        <f t="shared" si="86"/>
        <v>1626.856</v>
      </c>
      <c r="BO64" s="16">
        <f t="shared" si="87"/>
        <v>1582.5360000000001</v>
      </c>
      <c r="BP64" s="16">
        <f t="shared" si="88"/>
        <v>1573.672</v>
      </c>
      <c r="BQ64" s="16">
        <f t="shared" si="89"/>
        <v>2105.5119999999997</v>
      </c>
      <c r="BR64" s="16">
        <f t="shared" si="90"/>
        <v>2247.3359999999998</v>
      </c>
      <c r="BS64" s="16">
        <f t="shared" si="91"/>
        <v>2273.9279999999999</v>
      </c>
      <c r="BT64" s="16">
        <f t="shared" si="92"/>
        <v>2318.248</v>
      </c>
      <c r="BU64" s="16">
        <f t="shared" si="93"/>
        <v>1875.048</v>
      </c>
      <c r="BV64" s="4">
        <f t="shared" si="94"/>
        <v>22243.519999999997</v>
      </c>
      <c r="BX64" s="16">
        <f t="shared" si="41"/>
        <v>27070.400000000001</v>
      </c>
      <c r="BZ64" s="16">
        <f t="shared" si="95"/>
        <v>2368.576</v>
      </c>
      <c r="CA64" s="16">
        <f t="shared" si="96"/>
        <v>2079.808</v>
      </c>
      <c r="CB64" s="16">
        <f t="shared" si="97"/>
        <v>2049.712</v>
      </c>
      <c r="CC64" s="16">
        <f t="shared" si="98"/>
        <v>1807.9679999999998</v>
      </c>
      <c r="CD64" s="16">
        <f t="shared" si="99"/>
        <v>2004.864</v>
      </c>
      <c r="CE64" s="16">
        <f t="shared" si="100"/>
        <v>1952.096</v>
      </c>
      <c r="CF64" s="16">
        <f t="shared" si="101"/>
        <v>2000.7840000000001</v>
      </c>
      <c r="CG64" s="16">
        <f t="shared" si="102"/>
        <v>2573.808</v>
      </c>
      <c r="CH64" s="16">
        <f t="shared" si="103"/>
        <v>2677.0880000000002</v>
      </c>
      <c r="CI64" s="16">
        <f t="shared" si="104"/>
        <v>2595.9679999999998</v>
      </c>
      <c r="CJ64" s="16">
        <f t="shared" si="105"/>
        <v>2669.328</v>
      </c>
      <c r="CK64" s="16">
        <f t="shared" si="106"/>
        <v>2266.7839999999997</v>
      </c>
      <c r="CL64" s="4">
        <f t="shared" si="107"/>
        <v>27046.784</v>
      </c>
      <c r="CN64" s="16">
        <f t="shared" si="55"/>
        <v>191600</v>
      </c>
      <c r="CO64" s="6">
        <f t="shared" si="108"/>
        <v>21.593992317762666</v>
      </c>
      <c r="CP64" s="6">
        <f t="shared" si="109"/>
        <v>21.700162564198489</v>
      </c>
    </row>
    <row r="65" spans="2:94" x14ac:dyDescent="0.25">
      <c r="B65" s="3" t="s">
        <v>67</v>
      </c>
      <c r="C65" s="3">
        <v>33587</v>
      </c>
      <c r="D65">
        <v>10500</v>
      </c>
      <c r="E65">
        <v>10200</v>
      </c>
      <c r="F65">
        <v>10980</v>
      </c>
      <c r="G65">
        <v>11460</v>
      </c>
      <c r="H65">
        <v>12180</v>
      </c>
      <c r="I65">
        <v>12300</v>
      </c>
      <c r="J65">
        <v>9960</v>
      </c>
      <c r="K65">
        <v>9720</v>
      </c>
      <c r="L65">
        <v>10320</v>
      </c>
      <c r="M65">
        <v>11820</v>
      </c>
      <c r="N65">
        <v>13020</v>
      </c>
      <c r="O65">
        <v>9780</v>
      </c>
      <c r="Q65">
        <f t="shared" si="58"/>
        <v>2000</v>
      </c>
      <c r="R65">
        <f t="shared" si="59"/>
        <v>2000</v>
      </c>
      <c r="S65">
        <f t="shared" si="60"/>
        <v>2000</v>
      </c>
      <c r="T65">
        <f t="shared" si="61"/>
        <v>2000</v>
      </c>
      <c r="U65">
        <f t="shared" si="62"/>
        <v>2000</v>
      </c>
      <c r="V65">
        <f t="shared" si="63"/>
        <v>2000</v>
      </c>
      <c r="W65">
        <f t="shared" si="64"/>
        <v>2000</v>
      </c>
      <c r="X65">
        <f t="shared" si="65"/>
        <v>2000</v>
      </c>
      <c r="Y65">
        <f t="shared" si="66"/>
        <v>2000</v>
      </c>
      <c r="Z65">
        <f t="shared" si="67"/>
        <v>2000</v>
      </c>
      <c r="AA65">
        <f t="shared" si="68"/>
        <v>2000</v>
      </c>
      <c r="AB65">
        <f t="shared" si="69"/>
        <v>2000</v>
      </c>
      <c r="AD65">
        <v>45.1</v>
      </c>
      <c r="AE65">
        <v>43.6</v>
      </c>
      <c r="AF65">
        <v>42.7</v>
      </c>
      <c r="AG65">
        <v>54</v>
      </c>
      <c r="AH65">
        <v>46.7</v>
      </c>
      <c r="AI65">
        <v>46.5</v>
      </c>
      <c r="AJ65">
        <v>45.3</v>
      </c>
      <c r="AK65">
        <v>40.700000000000003</v>
      </c>
      <c r="AL65">
        <v>45.1</v>
      </c>
      <c r="AM65">
        <v>44.1</v>
      </c>
      <c r="AN65">
        <v>47.2</v>
      </c>
      <c r="AO65">
        <v>47</v>
      </c>
      <c r="AQ65">
        <f t="shared" si="70"/>
        <v>4510</v>
      </c>
      <c r="AR65">
        <f t="shared" si="71"/>
        <v>4360</v>
      </c>
      <c r="AS65">
        <f t="shared" si="72"/>
        <v>4270</v>
      </c>
      <c r="AT65">
        <f t="shared" si="73"/>
        <v>5400</v>
      </c>
      <c r="AU65">
        <f t="shared" si="74"/>
        <v>4670</v>
      </c>
      <c r="AV65">
        <f t="shared" si="75"/>
        <v>4650</v>
      </c>
      <c r="AW65">
        <f t="shared" si="76"/>
        <v>4530</v>
      </c>
      <c r="AX65">
        <f t="shared" si="77"/>
        <v>4070.0000000000005</v>
      </c>
      <c r="AY65">
        <f t="shared" si="78"/>
        <v>4510</v>
      </c>
      <c r="AZ65">
        <f t="shared" si="79"/>
        <v>4410</v>
      </c>
      <c r="BA65">
        <f t="shared" si="80"/>
        <v>4720</v>
      </c>
      <c r="BB65">
        <f t="shared" si="81"/>
        <v>4700</v>
      </c>
      <c r="BJ65" s="16">
        <f t="shared" si="82"/>
        <v>1247.92</v>
      </c>
      <c r="BK65" s="16">
        <f t="shared" si="83"/>
        <v>1214.68</v>
      </c>
      <c r="BL65" s="16">
        <f t="shared" si="84"/>
        <v>1301.104</v>
      </c>
      <c r="BM65" s="16">
        <f t="shared" si="85"/>
        <v>1354.288</v>
      </c>
      <c r="BN65" s="16">
        <f t="shared" si="86"/>
        <v>1434.0640000000001</v>
      </c>
      <c r="BO65" s="16">
        <f t="shared" si="87"/>
        <v>1447.3600000000001</v>
      </c>
      <c r="BP65" s="16">
        <f t="shared" si="88"/>
        <v>1188.088</v>
      </c>
      <c r="BQ65" s="16">
        <f t="shared" si="89"/>
        <v>1161.4960000000001</v>
      </c>
      <c r="BR65" s="16">
        <f t="shared" si="90"/>
        <v>1227.9760000000001</v>
      </c>
      <c r="BS65" s="16">
        <f t="shared" si="91"/>
        <v>1394.1760000000002</v>
      </c>
      <c r="BT65" s="16">
        <f t="shared" si="92"/>
        <v>1527.136</v>
      </c>
      <c r="BU65" s="16">
        <f t="shared" si="93"/>
        <v>1168.144</v>
      </c>
      <c r="BV65" s="4">
        <f t="shared" si="94"/>
        <v>15666.432000000001</v>
      </c>
      <c r="BX65" s="16">
        <f t="shared" si="41"/>
        <v>18783.744000000002</v>
      </c>
      <c r="BZ65" s="16">
        <f t="shared" si="95"/>
        <v>1600.5839999999998</v>
      </c>
      <c r="CA65" s="16">
        <f t="shared" si="96"/>
        <v>1551.5040000000001</v>
      </c>
      <c r="CB65" s="16">
        <f t="shared" si="97"/>
        <v>1603.08</v>
      </c>
      <c r="CC65" s="16">
        <f t="shared" si="98"/>
        <v>1822.5839999999998</v>
      </c>
      <c r="CD65" s="16">
        <f t="shared" si="99"/>
        <v>1767.72</v>
      </c>
      <c r="CE65" s="16">
        <f t="shared" si="100"/>
        <v>1774.6799999999998</v>
      </c>
      <c r="CF65" s="16">
        <f t="shared" si="101"/>
        <v>1558.1759999999999</v>
      </c>
      <c r="CG65" s="16">
        <f t="shared" si="102"/>
        <v>1465.0560000000003</v>
      </c>
      <c r="CH65" s="16">
        <f t="shared" si="103"/>
        <v>1585.3919999999998</v>
      </c>
      <c r="CI65" s="16">
        <f t="shared" si="104"/>
        <v>1696.152</v>
      </c>
      <c r="CJ65" s="16">
        <f t="shared" si="105"/>
        <v>1846.5360000000001</v>
      </c>
      <c r="CK65" s="16">
        <f t="shared" si="106"/>
        <v>1569.9119999999998</v>
      </c>
      <c r="CL65" s="4">
        <f t="shared" si="107"/>
        <v>19841.376</v>
      </c>
      <c r="CN65" s="16">
        <f t="shared" si="55"/>
        <v>132240</v>
      </c>
      <c r="CO65" s="6">
        <f t="shared" si="108"/>
        <v>26.648977891073077</v>
      </c>
      <c r="CP65" s="6">
        <f t="shared" si="109"/>
        <v>19.898034217363602</v>
      </c>
    </row>
    <row r="66" spans="2:94" x14ac:dyDescent="0.25">
      <c r="B66" s="3" t="s">
        <v>67</v>
      </c>
      <c r="C66" s="3">
        <v>45396</v>
      </c>
      <c r="D66">
        <v>5440</v>
      </c>
      <c r="E66">
        <v>5120</v>
      </c>
      <c r="F66">
        <v>5600</v>
      </c>
      <c r="G66">
        <v>5120</v>
      </c>
      <c r="H66">
        <v>5920</v>
      </c>
      <c r="I66">
        <v>5800</v>
      </c>
      <c r="J66">
        <v>5080</v>
      </c>
      <c r="K66">
        <v>5320</v>
      </c>
      <c r="L66">
        <v>5160</v>
      </c>
      <c r="M66">
        <v>6280</v>
      </c>
      <c r="N66">
        <v>9080</v>
      </c>
      <c r="O66">
        <v>7760</v>
      </c>
      <c r="Q66">
        <f t="shared" si="58"/>
        <v>2000</v>
      </c>
      <c r="R66">
        <f t="shared" si="59"/>
        <v>2000</v>
      </c>
      <c r="S66">
        <f t="shared" si="60"/>
        <v>2000</v>
      </c>
      <c r="T66">
        <f t="shared" si="61"/>
        <v>2000</v>
      </c>
      <c r="U66">
        <f t="shared" si="62"/>
        <v>2000</v>
      </c>
      <c r="V66">
        <f t="shared" si="63"/>
        <v>2000</v>
      </c>
      <c r="W66">
        <f t="shared" si="64"/>
        <v>2000</v>
      </c>
      <c r="X66">
        <f t="shared" si="65"/>
        <v>2000</v>
      </c>
      <c r="Y66">
        <f t="shared" si="66"/>
        <v>2000</v>
      </c>
      <c r="Z66">
        <f t="shared" si="67"/>
        <v>2000</v>
      </c>
      <c r="AA66">
        <f t="shared" si="68"/>
        <v>2000</v>
      </c>
      <c r="AB66">
        <f t="shared" si="69"/>
        <v>2000</v>
      </c>
      <c r="AD66">
        <v>26.2</v>
      </c>
      <c r="AE66">
        <v>26.9</v>
      </c>
      <c r="AF66">
        <v>28.2</v>
      </c>
      <c r="AG66">
        <v>27.6</v>
      </c>
      <c r="AH66">
        <v>27.2</v>
      </c>
      <c r="AI66">
        <v>25.8</v>
      </c>
      <c r="AJ66">
        <v>29.4</v>
      </c>
      <c r="AK66">
        <v>25.8</v>
      </c>
      <c r="AL66">
        <v>28.2</v>
      </c>
      <c r="AM66">
        <v>30.4</v>
      </c>
      <c r="AN66">
        <v>32.5</v>
      </c>
      <c r="AO66">
        <v>30.9</v>
      </c>
      <c r="AQ66">
        <f t="shared" si="70"/>
        <v>2620</v>
      </c>
      <c r="AR66">
        <f t="shared" si="71"/>
        <v>2690</v>
      </c>
      <c r="AS66">
        <f t="shared" si="72"/>
        <v>2820</v>
      </c>
      <c r="AT66">
        <f t="shared" si="73"/>
        <v>2760</v>
      </c>
      <c r="AU66">
        <f t="shared" si="74"/>
        <v>2720</v>
      </c>
      <c r="AV66">
        <f t="shared" si="75"/>
        <v>2580</v>
      </c>
      <c r="AW66">
        <f t="shared" si="76"/>
        <v>2940</v>
      </c>
      <c r="AX66">
        <f t="shared" si="77"/>
        <v>2580</v>
      </c>
      <c r="AY66">
        <f t="shared" si="78"/>
        <v>2820</v>
      </c>
      <c r="AZ66">
        <f t="shared" si="79"/>
        <v>3040</v>
      </c>
      <c r="BA66">
        <f t="shared" si="80"/>
        <v>3250</v>
      </c>
      <c r="BB66">
        <f t="shared" si="81"/>
        <v>3090</v>
      </c>
      <c r="BJ66" s="16">
        <f t="shared" si="82"/>
        <v>687.27199999999993</v>
      </c>
      <c r="BK66" s="16">
        <f t="shared" si="83"/>
        <v>651.81599999999992</v>
      </c>
      <c r="BL66" s="16">
        <f t="shared" si="84"/>
        <v>704.99999999999989</v>
      </c>
      <c r="BM66" s="16">
        <f t="shared" si="85"/>
        <v>651.81599999999992</v>
      </c>
      <c r="BN66" s="16">
        <f t="shared" si="86"/>
        <v>740.4559999999999</v>
      </c>
      <c r="BO66" s="16">
        <f t="shared" si="87"/>
        <v>727.16</v>
      </c>
      <c r="BP66" s="16">
        <f t="shared" si="88"/>
        <v>647.3839999999999</v>
      </c>
      <c r="BQ66" s="16">
        <f t="shared" si="89"/>
        <v>673.976</v>
      </c>
      <c r="BR66" s="16">
        <f t="shared" si="90"/>
        <v>656.24799999999993</v>
      </c>
      <c r="BS66" s="16">
        <f t="shared" si="91"/>
        <v>780.34399999999994</v>
      </c>
      <c r="BT66" s="16">
        <f t="shared" si="92"/>
        <v>1090.5840000000001</v>
      </c>
      <c r="BU66" s="16">
        <f t="shared" si="93"/>
        <v>944.32799999999986</v>
      </c>
      <c r="BV66" s="4">
        <f t="shared" si="94"/>
        <v>8956.3839999999982</v>
      </c>
      <c r="BX66" s="16">
        <f t="shared" si="41"/>
        <v>10329.568000000001</v>
      </c>
      <c r="BZ66" s="16">
        <f t="shared" si="95"/>
        <v>874.14400000000001</v>
      </c>
      <c r="CA66" s="16">
        <f t="shared" si="96"/>
        <v>858.22399999999993</v>
      </c>
      <c r="CB66" s="16">
        <f t="shared" si="97"/>
        <v>919.32799999999986</v>
      </c>
      <c r="CC66" s="16">
        <f t="shared" si="98"/>
        <v>869.3119999999999</v>
      </c>
      <c r="CD66" s="16">
        <f t="shared" si="99"/>
        <v>930.49599999999998</v>
      </c>
      <c r="CE66" s="16">
        <f t="shared" si="100"/>
        <v>898.19200000000001</v>
      </c>
      <c r="CF66" s="16">
        <f t="shared" si="101"/>
        <v>894.44799999999998</v>
      </c>
      <c r="CG66" s="16">
        <f t="shared" si="102"/>
        <v>857.68000000000006</v>
      </c>
      <c r="CH66" s="16">
        <f t="shared" si="103"/>
        <v>882.19199999999989</v>
      </c>
      <c r="CI66" s="16">
        <f t="shared" si="104"/>
        <v>1011.568</v>
      </c>
      <c r="CJ66" s="16">
        <f t="shared" si="105"/>
        <v>1281.152</v>
      </c>
      <c r="CK66" s="16">
        <f t="shared" si="106"/>
        <v>1144.3999999999999</v>
      </c>
      <c r="CL66" s="4">
        <f t="shared" si="107"/>
        <v>11421.136</v>
      </c>
      <c r="CN66" s="16">
        <f t="shared" si="55"/>
        <v>71680</v>
      </c>
      <c r="CO66" s="6">
        <f t="shared" si="108"/>
        <v>27.519498940643938</v>
      </c>
      <c r="CP66" s="6">
        <f t="shared" si="109"/>
        <v>15.331901803227765</v>
      </c>
    </row>
    <row r="67" spans="2:94" x14ac:dyDescent="0.25">
      <c r="B67" s="3" t="s">
        <v>67</v>
      </c>
      <c r="C67" s="3">
        <v>45427</v>
      </c>
      <c r="D67">
        <v>5400</v>
      </c>
      <c r="E67">
        <v>5640</v>
      </c>
      <c r="F67">
        <v>6840</v>
      </c>
      <c r="G67">
        <v>6720</v>
      </c>
      <c r="H67">
        <v>7800</v>
      </c>
      <c r="I67">
        <v>7500</v>
      </c>
      <c r="J67">
        <v>7260</v>
      </c>
      <c r="K67">
        <v>6720</v>
      </c>
      <c r="L67">
        <v>5220</v>
      </c>
      <c r="M67">
        <v>5220</v>
      </c>
      <c r="N67">
        <v>5100</v>
      </c>
      <c r="O67">
        <v>5460</v>
      </c>
      <c r="Q67">
        <f t="shared" si="58"/>
        <v>2000</v>
      </c>
      <c r="R67">
        <f t="shared" si="59"/>
        <v>2000</v>
      </c>
      <c r="S67">
        <f t="shared" si="60"/>
        <v>2000</v>
      </c>
      <c r="T67">
        <f t="shared" si="61"/>
        <v>2000</v>
      </c>
      <c r="U67">
        <f t="shared" si="62"/>
        <v>2000</v>
      </c>
      <c r="V67">
        <f t="shared" si="63"/>
        <v>2000</v>
      </c>
      <c r="W67">
        <f t="shared" si="64"/>
        <v>2000</v>
      </c>
      <c r="X67">
        <f t="shared" si="65"/>
        <v>2000</v>
      </c>
      <c r="Y67">
        <f t="shared" si="66"/>
        <v>2000</v>
      </c>
      <c r="Z67">
        <f t="shared" si="67"/>
        <v>2000</v>
      </c>
      <c r="AA67">
        <f t="shared" si="68"/>
        <v>2000</v>
      </c>
      <c r="AB67">
        <f t="shared" si="69"/>
        <v>2000</v>
      </c>
      <c r="AD67">
        <v>21.8</v>
      </c>
      <c r="AE67">
        <v>23.5</v>
      </c>
      <c r="AF67">
        <v>26.2</v>
      </c>
      <c r="AG67">
        <v>25.9</v>
      </c>
      <c r="AH67">
        <v>23.7</v>
      </c>
      <c r="AI67">
        <v>24.7</v>
      </c>
      <c r="AJ67">
        <v>24</v>
      </c>
      <c r="AK67">
        <v>28.5</v>
      </c>
      <c r="AL67">
        <v>19.899999999999999</v>
      </c>
      <c r="AM67">
        <v>19.899999999999999</v>
      </c>
      <c r="AN67">
        <v>21.4</v>
      </c>
      <c r="AO67">
        <v>26.2</v>
      </c>
      <c r="AQ67">
        <f t="shared" si="70"/>
        <v>2180</v>
      </c>
      <c r="AR67">
        <f t="shared" si="71"/>
        <v>2350</v>
      </c>
      <c r="AS67">
        <f t="shared" si="72"/>
        <v>2620</v>
      </c>
      <c r="AT67">
        <f t="shared" si="73"/>
        <v>2590</v>
      </c>
      <c r="AU67">
        <f t="shared" si="74"/>
        <v>2370</v>
      </c>
      <c r="AV67">
        <f t="shared" si="75"/>
        <v>2470</v>
      </c>
      <c r="AW67">
        <f t="shared" si="76"/>
        <v>2400</v>
      </c>
      <c r="AX67">
        <f t="shared" si="77"/>
        <v>2850</v>
      </c>
      <c r="AY67">
        <f t="shared" si="78"/>
        <v>1989.9999999999998</v>
      </c>
      <c r="AZ67">
        <f t="shared" si="79"/>
        <v>1989.9999999999998</v>
      </c>
      <c r="BA67">
        <f t="shared" si="80"/>
        <v>2140</v>
      </c>
      <c r="BB67">
        <f t="shared" si="81"/>
        <v>2620</v>
      </c>
      <c r="BJ67" s="16">
        <f t="shared" si="82"/>
        <v>682.83999999999992</v>
      </c>
      <c r="BK67" s="16">
        <f t="shared" si="83"/>
        <v>709.4319999999999</v>
      </c>
      <c r="BL67" s="16">
        <f t="shared" si="84"/>
        <v>842.39199999999994</v>
      </c>
      <c r="BM67" s="16">
        <f t="shared" si="85"/>
        <v>829.09599999999989</v>
      </c>
      <c r="BN67" s="16">
        <f t="shared" si="86"/>
        <v>948.75999999999988</v>
      </c>
      <c r="BO67" s="16">
        <f t="shared" si="87"/>
        <v>915.51999999999987</v>
      </c>
      <c r="BP67" s="16">
        <f t="shared" si="88"/>
        <v>888.928</v>
      </c>
      <c r="BQ67" s="16">
        <f t="shared" si="89"/>
        <v>829.09599999999989</v>
      </c>
      <c r="BR67" s="16">
        <f t="shared" si="90"/>
        <v>662.89599999999996</v>
      </c>
      <c r="BS67" s="16">
        <f t="shared" si="91"/>
        <v>662.89599999999996</v>
      </c>
      <c r="BT67" s="16">
        <f t="shared" si="92"/>
        <v>649.59999999999991</v>
      </c>
      <c r="BU67" s="16">
        <f t="shared" si="93"/>
        <v>689.48799999999994</v>
      </c>
      <c r="BV67" s="4">
        <f t="shared" si="94"/>
        <v>9310.9439999999977</v>
      </c>
      <c r="BX67" s="16">
        <f t="shared" si="41"/>
        <v>10776.288</v>
      </c>
      <c r="BZ67" s="16">
        <f t="shared" si="95"/>
        <v>801.072</v>
      </c>
      <c r="CA67" s="16">
        <f t="shared" si="96"/>
        <v>848.25599999999986</v>
      </c>
      <c r="CB67" s="16">
        <f t="shared" si="97"/>
        <v>992.30399999999997</v>
      </c>
      <c r="CC67" s="16">
        <f t="shared" si="98"/>
        <v>977.42399999999998</v>
      </c>
      <c r="CD67" s="16">
        <f t="shared" si="99"/>
        <v>1033.7279999999998</v>
      </c>
      <c r="CE67" s="16">
        <f t="shared" si="100"/>
        <v>1024.248</v>
      </c>
      <c r="CF67" s="16">
        <f t="shared" si="101"/>
        <v>992.904</v>
      </c>
      <c r="CG67" s="16">
        <f t="shared" si="102"/>
        <v>1018.6079999999999</v>
      </c>
      <c r="CH67" s="16">
        <f t="shared" si="103"/>
        <v>755.78399999999988</v>
      </c>
      <c r="CI67" s="16">
        <f t="shared" si="104"/>
        <v>755.78399999999988</v>
      </c>
      <c r="CJ67" s="16">
        <f t="shared" si="105"/>
        <v>769.41599999999994</v>
      </c>
      <c r="CK67" s="16">
        <f t="shared" si="106"/>
        <v>875.83199999999999</v>
      </c>
      <c r="CL67" s="4">
        <f t="shared" si="107"/>
        <v>10845.359999999999</v>
      </c>
      <c r="CN67" s="16">
        <f t="shared" si="55"/>
        <v>74880</v>
      </c>
      <c r="CO67" s="6">
        <f t="shared" si="108"/>
        <v>16.479703883945618</v>
      </c>
      <c r="CP67" s="6">
        <f t="shared" si="109"/>
        <v>15.737867180814359</v>
      </c>
    </row>
    <row r="68" spans="2:94" x14ac:dyDescent="0.25">
      <c r="B68" s="3" t="s">
        <v>67</v>
      </c>
      <c r="C68" s="3">
        <v>46656</v>
      </c>
      <c r="D68">
        <v>11440</v>
      </c>
      <c r="E68">
        <v>12760</v>
      </c>
      <c r="F68">
        <v>14840</v>
      </c>
      <c r="G68">
        <v>14120</v>
      </c>
      <c r="H68">
        <v>16440</v>
      </c>
      <c r="I68">
        <v>15520</v>
      </c>
      <c r="J68">
        <v>14680</v>
      </c>
      <c r="K68">
        <v>12880</v>
      </c>
      <c r="L68">
        <v>10600</v>
      </c>
      <c r="M68">
        <v>11600</v>
      </c>
      <c r="N68">
        <v>13120</v>
      </c>
      <c r="O68">
        <v>10000</v>
      </c>
      <c r="Q68">
        <f t="shared" si="58"/>
        <v>2000</v>
      </c>
      <c r="R68">
        <f t="shared" si="59"/>
        <v>2000</v>
      </c>
      <c r="S68">
        <f t="shared" si="60"/>
        <v>2000</v>
      </c>
      <c r="T68">
        <f t="shared" si="61"/>
        <v>2000</v>
      </c>
      <c r="U68">
        <f t="shared" si="62"/>
        <v>2000</v>
      </c>
      <c r="V68">
        <f t="shared" si="63"/>
        <v>2000</v>
      </c>
      <c r="W68">
        <f t="shared" si="64"/>
        <v>2000</v>
      </c>
      <c r="X68">
        <f t="shared" si="65"/>
        <v>2000</v>
      </c>
      <c r="Y68">
        <f t="shared" si="66"/>
        <v>2000</v>
      </c>
      <c r="Z68">
        <f t="shared" si="67"/>
        <v>2000</v>
      </c>
      <c r="AA68">
        <f t="shared" si="68"/>
        <v>2000</v>
      </c>
      <c r="AB68">
        <f t="shared" si="69"/>
        <v>2000</v>
      </c>
      <c r="AD68">
        <v>37.799999999999997</v>
      </c>
      <c r="AE68">
        <v>42.6</v>
      </c>
      <c r="AF68">
        <v>48.6</v>
      </c>
      <c r="AG68">
        <v>44.2</v>
      </c>
      <c r="AH68">
        <v>45.8</v>
      </c>
      <c r="AI68">
        <v>43.7</v>
      </c>
      <c r="AJ68">
        <v>45.6</v>
      </c>
      <c r="AK68">
        <v>41.3</v>
      </c>
      <c r="AL68">
        <v>39.799999999999997</v>
      </c>
      <c r="AM68">
        <v>38.6</v>
      </c>
      <c r="AN68">
        <v>40</v>
      </c>
      <c r="AO68">
        <v>39.200000000000003</v>
      </c>
      <c r="AQ68">
        <f t="shared" si="70"/>
        <v>3779.9999999999995</v>
      </c>
      <c r="AR68">
        <f t="shared" si="71"/>
        <v>4260</v>
      </c>
      <c r="AS68">
        <f t="shared" si="72"/>
        <v>4860</v>
      </c>
      <c r="AT68">
        <f t="shared" si="73"/>
        <v>4420</v>
      </c>
      <c r="AU68">
        <f t="shared" si="74"/>
        <v>4580</v>
      </c>
      <c r="AV68">
        <f t="shared" si="75"/>
        <v>4370</v>
      </c>
      <c r="AW68">
        <f t="shared" si="76"/>
        <v>4560</v>
      </c>
      <c r="AX68">
        <f t="shared" si="77"/>
        <v>4130</v>
      </c>
      <c r="AY68">
        <f t="shared" si="78"/>
        <v>3979.9999999999995</v>
      </c>
      <c r="AZ68">
        <f t="shared" si="79"/>
        <v>3860</v>
      </c>
      <c r="BA68">
        <f t="shared" si="80"/>
        <v>4000</v>
      </c>
      <c r="BB68">
        <f t="shared" si="81"/>
        <v>3920.0000000000005</v>
      </c>
      <c r="BJ68" s="16">
        <f t="shared" si="82"/>
        <v>1352.0720000000001</v>
      </c>
      <c r="BK68" s="16">
        <f t="shared" si="83"/>
        <v>1498.328</v>
      </c>
      <c r="BL68" s="16">
        <f t="shared" si="84"/>
        <v>1728.7920000000001</v>
      </c>
      <c r="BM68" s="16">
        <f t="shared" si="85"/>
        <v>1649.0160000000001</v>
      </c>
      <c r="BN68" s="16">
        <f t="shared" si="86"/>
        <v>1906.0720000000001</v>
      </c>
      <c r="BO68" s="16">
        <f t="shared" si="87"/>
        <v>1804.136</v>
      </c>
      <c r="BP68" s="16">
        <f t="shared" si="88"/>
        <v>1711.0640000000001</v>
      </c>
      <c r="BQ68" s="16">
        <f t="shared" si="89"/>
        <v>1511.624</v>
      </c>
      <c r="BR68" s="16">
        <f t="shared" si="90"/>
        <v>1259</v>
      </c>
      <c r="BS68" s="16">
        <f t="shared" si="91"/>
        <v>1369.8000000000002</v>
      </c>
      <c r="BT68" s="16">
        <f t="shared" si="92"/>
        <v>1538.2160000000001</v>
      </c>
      <c r="BU68" s="16">
        <f t="shared" si="93"/>
        <v>1192.52</v>
      </c>
      <c r="BV68" s="4">
        <f t="shared" si="94"/>
        <v>18520.640000000003</v>
      </c>
      <c r="BX68" s="16">
        <f t="shared" si="41"/>
        <v>22379.84</v>
      </c>
      <c r="BZ68" s="16">
        <f t="shared" si="95"/>
        <v>1564.288</v>
      </c>
      <c r="CA68" s="16">
        <f t="shared" si="96"/>
        <v>1751.7279999999998</v>
      </c>
      <c r="CB68" s="16">
        <f t="shared" si="97"/>
        <v>2022.3200000000002</v>
      </c>
      <c r="CC68" s="16">
        <f t="shared" si="98"/>
        <v>1891.856</v>
      </c>
      <c r="CD68" s="16">
        <f t="shared" si="99"/>
        <v>2113.0080000000003</v>
      </c>
      <c r="CE68" s="16">
        <f t="shared" si="100"/>
        <v>2002.096</v>
      </c>
      <c r="CF68" s="16">
        <f t="shared" si="101"/>
        <v>1961.2959999999998</v>
      </c>
      <c r="CG68" s="16">
        <f t="shared" si="102"/>
        <v>1741.2639999999999</v>
      </c>
      <c r="CH68" s="16">
        <f t="shared" si="103"/>
        <v>1525.0719999999999</v>
      </c>
      <c r="CI68" s="16">
        <f t="shared" si="104"/>
        <v>1590.4639999999999</v>
      </c>
      <c r="CJ68" s="16">
        <f t="shared" si="105"/>
        <v>1740.9279999999999</v>
      </c>
      <c r="CK68" s="16">
        <f t="shared" si="106"/>
        <v>1464.9280000000001</v>
      </c>
      <c r="CL68" s="4">
        <f t="shared" si="107"/>
        <v>21369.247999999996</v>
      </c>
      <c r="CN68" s="16">
        <f t="shared" si="55"/>
        <v>158000</v>
      </c>
      <c r="CO68" s="6">
        <f t="shared" si="108"/>
        <v>15.380721184581049</v>
      </c>
      <c r="CP68" s="6">
        <f t="shared" si="109"/>
        <v>20.837292879727688</v>
      </c>
    </row>
    <row r="69" spans="2:94" x14ac:dyDescent="0.25">
      <c r="B69" s="3" t="s">
        <v>67</v>
      </c>
      <c r="C69" s="3">
        <v>52506</v>
      </c>
      <c r="D69">
        <v>14640</v>
      </c>
      <c r="E69">
        <v>13860</v>
      </c>
      <c r="F69">
        <v>15900</v>
      </c>
      <c r="G69">
        <v>14880</v>
      </c>
      <c r="H69">
        <v>16980</v>
      </c>
      <c r="I69">
        <v>16980</v>
      </c>
      <c r="J69">
        <v>15480</v>
      </c>
      <c r="K69">
        <v>15660</v>
      </c>
      <c r="L69">
        <v>14820</v>
      </c>
      <c r="M69">
        <v>16800</v>
      </c>
      <c r="N69">
        <v>17400</v>
      </c>
      <c r="O69">
        <v>15780</v>
      </c>
      <c r="Q69">
        <f t="shared" si="58"/>
        <v>2000</v>
      </c>
      <c r="R69">
        <f t="shared" si="59"/>
        <v>2000</v>
      </c>
      <c r="S69">
        <f t="shared" si="60"/>
        <v>2000</v>
      </c>
      <c r="T69">
        <f t="shared" si="61"/>
        <v>2000</v>
      </c>
      <c r="U69">
        <f t="shared" si="62"/>
        <v>2000</v>
      </c>
      <c r="V69">
        <f t="shared" si="63"/>
        <v>2000</v>
      </c>
      <c r="W69">
        <f t="shared" si="64"/>
        <v>2000</v>
      </c>
      <c r="X69">
        <f t="shared" si="65"/>
        <v>2000</v>
      </c>
      <c r="Y69">
        <f t="shared" si="66"/>
        <v>2000</v>
      </c>
      <c r="Z69">
        <f t="shared" si="67"/>
        <v>2000</v>
      </c>
      <c r="AA69">
        <f t="shared" si="68"/>
        <v>2000</v>
      </c>
      <c r="AB69">
        <f t="shared" si="69"/>
        <v>2000</v>
      </c>
      <c r="AD69">
        <v>43.6</v>
      </c>
      <c r="AE69">
        <v>43.2</v>
      </c>
      <c r="AF69">
        <v>43.6</v>
      </c>
      <c r="AG69">
        <v>43.9</v>
      </c>
      <c r="AH69">
        <v>46</v>
      </c>
      <c r="AI69">
        <v>41.5</v>
      </c>
      <c r="AJ69">
        <v>44.8</v>
      </c>
      <c r="AK69">
        <v>44.4</v>
      </c>
      <c r="AL69">
        <v>42.7</v>
      </c>
      <c r="AM69">
        <v>48</v>
      </c>
      <c r="AN69">
        <v>46.3</v>
      </c>
      <c r="AO69">
        <v>46.3</v>
      </c>
      <c r="AQ69">
        <f t="shared" si="70"/>
        <v>4360</v>
      </c>
      <c r="AR69">
        <f t="shared" si="71"/>
        <v>4320</v>
      </c>
      <c r="AS69">
        <f t="shared" si="72"/>
        <v>4360</v>
      </c>
      <c r="AT69">
        <f t="shared" si="73"/>
        <v>4390</v>
      </c>
      <c r="AU69">
        <f t="shared" si="74"/>
        <v>4600</v>
      </c>
      <c r="AV69">
        <f t="shared" si="75"/>
        <v>4150</v>
      </c>
      <c r="AW69">
        <f t="shared" si="76"/>
        <v>4480</v>
      </c>
      <c r="AX69">
        <f t="shared" si="77"/>
        <v>4440</v>
      </c>
      <c r="AY69">
        <f t="shared" si="78"/>
        <v>4270</v>
      </c>
      <c r="AZ69">
        <f t="shared" si="79"/>
        <v>4800</v>
      </c>
      <c r="BA69">
        <f t="shared" si="80"/>
        <v>4630</v>
      </c>
      <c r="BB69">
        <f t="shared" si="81"/>
        <v>4630</v>
      </c>
      <c r="BJ69" s="16">
        <f t="shared" si="82"/>
        <v>1706.6320000000001</v>
      </c>
      <c r="BK69" s="16">
        <f t="shared" si="83"/>
        <v>1620.2080000000001</v>
      </c>
      <c r="BL69" s="16">
        <f t="shared" si="84"/>
        <v>1846.24</v>
      </c>
      <c r="BM69" s="16">
        <f t="shared" si="85"/>
        <v>1733.2240000000002</v>
      </c>
      <c r="BN69" s="16">
        <f t="shared" si="86"/>
        <v>1965.904</v>
      </c>
      <c r="BO69" s="16">
        <f t="shared" si="87"/>
        <v>1965.904</v>
      </c>
      <c r="BP69" s="16">
        <f t="shared" si="88"/>
        <v>1799.704</v>
      </c>
      <c r="BQ69" s="16">
        <f t="shared" si="89"/>
        <v>1819.6480000000001</v>
      </c>
      <c r="BR69" s="16">
        <f t="shared" si="90"/>
        <v>1726.576</v>
      </c>
      <c r="BS69" s="16">
        <f t="shared" si="91"/>
        <v>1945.96</v>
      </c>
      <c r="BT69" s="16">
        <f t="shared" si="92"/>
        <v>2012.44</v>
      </c>
      <c r="BU69" s="16">
        <f t="shared" si="93"/>
        <v>1832.944</v>
      </c>
      <c r="BV69" s="4">
        <f t="shared" si="94"/>
        <v>21975.383999999998</v>
      </c>
      <c r="BX69" s="16">
        <f t="shared" si="41"/>
        <v>26732.568000000003</v>
      </c>
      <c r="BZ69" s="16">
        <f t="shared" si="95"/>
        <v>1926.24</v>
      </c>
      <c r="CA69" s="16">
        <f t="shared" si="96"/>
        <v>1854.0719999999999</v>
      </c>
      <c r="CB69" s="16">
        <f t="shared" si="97"/>
        <v>2032.5840000000001</v>
      </c>
      <c r="CC69" s="16">
        <f t="shared" si="98"/>
        <v>1951.2479999999998</v>
      </c>
      <c r="CD69" s="16">
        <f t="shared" si="99"/>
        <v>2161.752</v>
      </c>
      <c r="CE69" s="16">
        <f t="shared" si="100"/>
        <v>2090.4720000000002</v>
      </c>
      <c r="CF69" s="16">
        <f t="shared" si="101"/>
        <v>2016.1439999999998</v>
      </c>
      <c r="CG69" s="16">
        <f t="shared" si="102"/>
        <v>2025</v>
      </c>
      <c r="CH69" s="16">
        <f t="shared" si="103"/>
        <v>1927.1759999999999</v>
      </c>
      <c r="CI69" s="16">
        <f t="shared" si="104"/>
        <v>2178.2399999999998</v>
      </c>
      <c r="CJ69" s="16">
        <f t="shared" si="105"/>
        <v>2201.9520000000002</v>
      </c>
      <c r="CK69" s="16">
        <f t="shared" si="106"/>
        <v>2065.2240000000002</v>
      </c>
      <c r="CL69" s="4">
        <f t="shared" si="107"/>
        <v>24430.103999999999</v>
      </c>
      <c r="CN69" s="16">
        <f t="shared" si="55"/>
        <v>189180</v>
      </c>
      <c r="CO69" s="6">
        <f t="shared" si="108"/>
        <v>11.170316750778975</v>
      </c>
      <c r="CP69" s="6">
        <f t="shared" si="109"/>
        <v>21.647785540402875</v>
      </c>
    </row>
    <row r="70" spans="2:94" x14ac:dyDescent="0.25">
      <c r="B70" s="3" t="s">
        <v>67</v>
      </c>
      <c r="C70" s="3">
        <v>52523</v>
      </c>
      <c r="D70">
        <v>12640</v>
      </c>
      <c r="E70">
        <v>14480</v>
      </c>
      <c r="F70">
        <v>16720</v>
      </c>
      <c r="G70">
        <v>18240</v>
      </c>
      <c r="H70">
        <v>22000</v>
      </c>
      <c r="I70">
        <v>21520</v>
      </c>
      <c r="J70">
        <v>17920</v>
      </c>
      <c r="K70">
        <v>16640</v>
      </c>
      <c r="L70">
        <v>13760</v>
      </c>
      <c r="M70">
        <v>17680</v>
      </c>
      <c r="N70">
        <v>20560</v>
      </c>
      <c r="O70">
        <v>14080</v>
      </c>
      <c r="Q70">
        <f t="shared" si="58"/>
        <v>2000</v>
      </c>
      <c r="R70">
        <f t="shared" si="59"/>
        <v>2000</v>
      </c>
      <c r="S70">
        <f t="shared" si="60"/>
        <v>2000</v>
      </c>
      <c r="T70">
        <f t="shared" si="61"/>
        <v>2000</v>
      </c>
      <c r="U70">
        <f t="shared" si="62"/>
        <v>2000</v>
      </c>
      <c r="V70">
        <f t="shared" si="63"/>
        <v>2000</v>
      </c>
      <c r="W70">
        <f t="shared" si="64"/>
        <v>2000</v>
      </c>
      <c r="X70">
        <f t="shared" si="65"/>
        <v>2000</v>
      </c>
      <c r="Y70">
        <f t="shared" si="66"/>
        <v>2000</v>
      </c>
      <c r="Z70">
        <f t="shared" si="67"/>
        <v>2000</v>
      </c>
      <c r="AA70">
        <f t="shared" si="68"/>
        <v>2000</v>
      </c>
      <c r="AB70">
        <f t="shared" si="69"/>
        <v>2000</v>
      </c>
      <c r="AD70">
        <v>57.9</v>
      </c>
      <c r="AE70">
        <v>61.1</v>
      </c>
      <c r="AF70">
        <v>65.3</v>
      </c>
      <c r="AG70">
        <v>75.5</v>
      </c>
      <c r="AH70">
        <v>73.3</v>
      </c>
      <c r="AI70">
        <v>68.099999999999994</v>
      </c>
      <c r="AJ70">
        <v>65.3</v>
      </c>
      <c r="AK70">
        <v>61.1</v>
      </c>
      <c r="AL70">
        <v>52.2</v>
      </c>
      <c r="AM70">
        <v>63.3</v>
      </c>
      <c r="AN70">
        <v>63.3</v>
      </c>
      <c r="AO70">
        <v>64</v>
      </c>
      <c r="AQ70">
        <f t="shared" si="70"/>
        <v>5790</v>
      </c>
      <c r="AR70">
        <f t="shared" si="71"/>
        <v>6110</v>
      </c>
      <c r="AS70">
        <f t="shared" si="72"/>
        <v>6530</v>
      </c>
      <c r="AT70">
        <f t="shared" si="73"/>
        <v>7550</v>
      </c>
      <c r="AU70">
        <f t="shared" si="74"/>
        <v>7330</v>
      </c>
      <c r="AV70">
        <f t="shared" si="75"/>
        <v>6809.9999999999991</v>
      </c>
      <c r="AW70">
        <f t="shared" si="76"/>
        <v>6530</v>
      </c>
      <c r="AX70">
        <f t="shared" si="77"/>
        <v>6110</v>
      </c>
      <c r="AY70">
        <f t="shared" si="78"/>
        <v>5220</v>
      </c>
      <c r="AZ70">
        <f t="shared" si="79"/>
        <v>6330</v>
      </c>
      <c r="BA70">
        <f t="shared" si="80"/>
        <v>6330</v>
      </c>
      <c r="BB70">
        <f t="shared" si="81"/>
        <v>6400</v>
      </c>
      <c r="BJ70" s="16">
        <f t="shared" si="82"/>
        <v>1485.0320000000002</v>
      </c>
      <c r="BK70" s="16">
        <f t="shared" si="83"/>
        <v>1688.904</v>
      </c>
      <c r="BL70" s="16">
        <f t="shared" si="84"/>
        <v>1937.096</v>
      </c>
      <c r="BM70" s="16">
        <f t="shared" si="85"/>
        <v>2105.5119999999997</v>
      </c>
      <c r="BN70" s="16">
        <f t="shared" si="86"/>
        <v>2522.12</v>
      </c>
      <c r="BO70" s="16">
        <f t="shared" si="87"/>
        <v>2468.9359999999997</v>
      </c>
      <c r="BP70" s="16">
        <f t="shared" si="88"/>
        <v>2070.056</v>
      </c>
      <c r="BQ70" s="16">
        <f t="shared" si="89"/>
        <v>1928.232</v>
      </c>
      <c r="BR70" s="16">
        <f t="shared" si="90"/>
        <v>1609.1280000000002</v>
      </c>
      <c r="BS70" s="16">
        <f t="shared" si="91"/>
        <v>2043.4639999999999</v>
      </c>
      <c r="BT70" s="16">
        <f t="shared" si="92"/>
        <v>2362.5679999999998</v>
      </c>
      <c r="BU70" s="16">
        <f t="shared" si="93"/>
        <v>1644.5840000000001</v>
      </c>
      <c r="BV70" s="4">
        <f t="shared" si="94"/>
        <v>23865.631999999998</v>
      </c>
      <c r="BX70" s="16">
        <f t="shared" si="41"/>
        <v>29114.144</v>
      </c>
      <c r="BZ70" s="16">
        <f t="shared" si="95"/>
        <v>1983.952</v>
      </c>
      <c r="CA70" s="16">
        <f t="shared" si="96"/>
        <v>2189.9360000000001</v>
      </c>
      <c r="CB70" s="16">
        <f t="shared" si="97"/>
        <v>2445.52</v>
      </c>
      <c r="CC70" s="16">
        <f t="shared" si="98"/>
        <v>2735.3759999999997</v>
      </c>
      <c r="CD70" s="16">
        <f t="shared" si="99"/>
        <v>3017.8720000000003</v>
      </c>
      <c r="CE70" s="16">
        <f t="shared" si="100"/>
        <v>2894.9919999999997</v>
      </c>
      <c r="CF70" s="16">
        <f t="shared" si="101"/>
        <v>2546.8000000000002</v>
      </c>
      <c r="CG70" s="16">
        <f t="shared" si="102"/>
        <v>2372.2400000000002</v>
      </c>
      <c r="CH70" s="16">
        <f t="shared" si="103"/>
        <v>1988.192</v>
      </c>
      <c r="CI70" s="16">
        <f t="shared" si="104"/>
        <v>2494.864</v>
      </c>
      <c r="CJ70" s="16">
        <f t="shared" si="105"/>
        <v>2737.9359999999997</v>
      </c>
      <c r="CK70" s="16">
        <f t="shared" si="106"/>
        <v>2202.1120000000001</v>
      </c>
      <c r="CL70" s="4">
        <f t="shared" si="107"/>
        <v>29609.792000000001</v>
      </c>
      <c r="CN70" s="16">
        <f t="shared" si="55"/>
        <v>206240</v>
      </c>
      <c r="CO70" s="6">
        <f t="shared" si="108"/>
        <v>24.068752924707802</v>
      </c>
      <c r="CP70" s="6">
        <f t="shared" si="109"/>
        <v>21.991925460008787</v>
      </c>
    </row>
    <row r="71" spans="2:94" x14ac:dyDescent="0.25">
      <c r="B71" s="3" t="s">
        <v>67</v>
      </c>
      <c r="C71" s="3">
        <v>56255</v>
      </c>
      <c r="D71">
        <v>8220</v>
      </c>
      <c r="E71">
        <v>9000</v>
      </c>
      <c r="F71">
        <v>7980</v>
      </c>
      <c r="G71">
        <v>6780</v>
      </c>
      <c r="H71">
        <v>7740</v>
      </c>
      <c r="I71">
        <v>7860</v>
      </c>
      <c r="J71">
        <v>7440</v>
      </c>
      <c r="K71">
        <v>7440</v>
      </c>
      <c r="L71">
        <v>7200</v>
      </c>
      <c r="M71">
        <v>7980</v>
      </c>
      <c r="N71">
        <v>7320</v>
      </c>
      <c r="O71">
        <v>6660</v>
      </c>
      <c r="Q71">
        <f t="shared" si="58"/>
        <v>2000</v>
      </c>
      <c r="R71">
        <f t="shared" si="59"/>
        <v>2000</v>
      </c>
      <c r="S71">
        <f t="shared" si="60"/>
        <v>2000</v>
      </c>
      <c r="T71">
        <f t="shared" si="61"/>
        <v>2000</v>
      </c>
      <c r="U71">
        <f t="shared" si="62"/>
        <v>2000</v>
      </c>
      <c r="V71">
        <f t="shared" si="63"/>
        <v>2000</v>
      </c>
      <c r="W71">
        <f t="shared" si="64"/>
        <v>2000</v>
      </c>
      <c r="X71">
        <f t="shared" si="65"/>
        <v>2000</v>
      </c>
      <c r="Y71">
        <f t="shared" si="66"/>
        <v>2000</v>
      </c>
      <c r="Z71">
        <f t="shared" si="67"/>
        <v>2000</v>
      </c>
      <c r="AA71">
        <f t="shared" si="68"/>
        <v>2000</v>
      </c>
      <c r="AB71">
        <f t="shared" si="69"/>
        <v>2000</v>
      </c>
      <c r="AD71">
        <v>33.4</v>
      </c>
      <c r="AE71">
        <v>40</v>
      </c>
      <c r="AF71">
        <v>37.200000000000003</v>
      </c>
      <c r="AG71">
        <v>36.5</v>
      </c>
      <c r="AH71">
        <v>34.5</v>
      </c>
      <c r="AI71">
        <v>34.5</v>
      </c>
      <c r="AJ71">
        <v>34.5</v>
      </c>
      <c r="AK71">
        <v>34.299999999999997</v>
      </c>
      <c r="AL71">
        <v>33.1</v>
      </c>
      <c r="AM71">
        <v>33.5</v>
      </c>
      <c r="AN71">
        <v>34.299999999999997</v>
      </c>
      <c r="AO71">
        <v>31.4</v>
      </c>
      <c r="AQ71">
        <f t="shared" si="70"/>
        <v>3340</v>
      </c>
      <c r="AR71">
        <f t="shared" si="71"/>
        <v>4000</v>
      </c>
      <c r="AS71">
        <f t="shared" si="72"/>
        <v>3720.0000000000005</v>
      </c>
      <c r="AT71">
        <f t="shared" si="73"/>
        <v>3650</v>
      </c>
      <c r="AU71">
        <f t="shared" si="74"/>
        <v>3450</v>
      </c>
      <c r="AV71">
        <f t="shared" si="75"/>
        <v>3450</v>
      </c>
      <c r="AW71">
        <f t="shared" si="76"/>
        <v>3450</v>
      </c>
      <c r="AX71">
        <f t="shared" si="77"/>
        <v>3429.9999999999995</v>
      </c>
      <c r="AY71">
        <f t="shared" si="78"/>
        <v>3310</v>
      </c>
      <c r="AZ71">
        <f t="shared" si="79"/>
        <v>3350</v>
      </c>
      <c r="BA71">
        <f t="shared" si="80"/>
        <v>3429.9999999999995</v>
      </c>
      <c r="BB71">
        <f t="shared" si="81"/>
        <v>3140</v>
      </c>
      <c r="BJ71" s="16">
        <f t="shared" si="82"/>
        <v>995.29599999999994</v>
      </c>
      <c r="BK71" s="16">
        <f t="shared" si="83"/>
        <v>1081.72</v>
      </c>
      <c r="BL71" s="16">
        <f t="shared" si="84"/>
        <v>968.70399999999984</v>
      </c>
      <c r="BM71" s="16">
        <f t="shared" si="85"/>
        <v>835.74400000000003</v>
      </c>
      <c r="BN71" s="16">
        <f t="shared" si="86"/>
        <v>942.11199999999997</v>
      </c>
      <c r="BO71" s="16">
        <f t="shared" si="87"/>
        <v>955.40800000000002</v>
      </c>
      <c r="BP71" s="16">
        <f t="shared" si="88"/>
        <v>908.87199999999996</v>
      </c>
      <c r="BQ71" s="16">
        <f t="shared" si="89"/>
        <v>908.87199999999996</v>
      </c>
      <c r="BR71" s="16">
        <f t="shared" si="90"/>
        <v>882.27999999999986</v>
      </c>
      <c r="BS71" s="16">
        <f t="shared" si="91"/>
        <v>968.70399999999984</v>
      </c>
      <c r="BT71" s="16">
        <f t="shared" si="92"/>
        <v>895.57599999999991</v>
      </c>
      <c r="BU71" s="16">
        <f t="shared" si="93"/>
        <v>822.44799999999998</v>
      </c>
      <c r="BV71" s="4">
        <f t="shared" si="94"/>
        <v>11165.736000000001</v>
      </c>
      <c r="BX71" s="16">
        <f t="shared" ref="BX71:BX91" si="110">$BG$7*12+SUM(D71:O71)*$BG$8</f>
        <v>13113.192000000001</v>
      </c>
      <c r="BZ71" s="16">
        <f t="shared" si="95"/>
        <v>1222.8240000000001</v>
      </c>
      <c r="CA71" s="16">
        <f t="shared" si="96"/>
        <v>1393.1999999999998</v>
      </c>
      <c r="CB71" s="16">
        <f t="shared" si="97"/>
        <v>1262.76</v>
      </c>
      <c r="CC71" s="16">
        <f t="shared" si="98"/>
        <v>1150.3920000000001</v>
      </c>
      <c r="CD71" s="16">
        <f t="shared" si="99"/>
        <v>1199.7359999999999</v>
      </c>
      <c r="CE71" s="16">
        <f t="shared" si="100"/>
        <v>1209.864</v>
      </c>
      <c r="CF71" s="16">
        <f t="shared" si="101"/>
        <v>1174.4160000000002</v>
      </c>
      <c r="CG71" s="16">
        <f t="shared" si="102"/>
        <v>1171.248</v>
      </c>
      <c r="CH71" s="16">
        <f t="shared" si="103"/>
        <v>1131.9839999999999</v>
      </c>
      <c r="CI71" s="16">
        <f t="shared" si="104"/>
        <v>1204.152</v>
      </c>
      <c r="CJ71" s="16">
        <f t="shared" si="105"/>
        <v>1161.1199999999999</v>
      </c>
      <c r="CK71" s="16">
        <f t="shared" si="106"/>
        <v>1059.4799999999998</v>
      </c>
      <c r="CL71" s="4">
        <f t="shared" si="107"/>
        <v>14341.175999999999</v>
      </c>
      <c r="CN71" s="16">
        <f t="shared" ref="CN71:CN86" si="111">SUM(D71:O71)</f>
        <v>91620</v>
      </c>
      <c r="CO71" s="6">
        <f t="shared" si="108"/>
        <v>28.439146331240494</v>
      </c>
      <c r="CP71" s="6">
        <f t="shared" si="109"/>
        <v>17.441358097665937</v>
      </c>
    </row>
    <row r="72" spans="2:94" x14ac:dyDescent="0.25">
      <c r="B72" s="3" t="s">
        <v>67</v>
      </c>
      <c r="C72" s="3">
        <v>60531</v>
      </c>
      <c r="D72">
        <v>13840</v>
      </c>
      <c r="E72">
        <v>14160</v>
      </c>
      <c r="F72">
        <v>14400</v>
      </c>
      <c r="G72">
        <v>13760</v>
      </c>
      <c r="H72">
        <v>16480</v>
      </c>
      <c r="I72">
        <v>17280</v>
      </c>
      <c r="J72">
        <v>16160</v>
      </c>
      <c r="K72">
        <v>16400</v>
      </c>
      <c r="L72">
        <v>15200</v>
      </c>
      <c r="M72">
        <v>16640</v>
      </c>
      <c r="N72">
        <v>14800</v>
      </c>
      <c r="O72">
        <v>15040</v>
      </c>
      <c r="Q72">
        <f t="shared" si="58"/>
        <v>2000</v>
      </c>
      <c r="R72">
        <f t="shared" si="59"/>
        <v>2000</v>
      </c>
      <c r="S72">
        <f t="shared" si="60"/>
        <v>2000</v>
      </c>
      <c r="T72">
        <f t="shared" si="61"/>
        <v>2000</v>
      </c>
      <c r="U72">
        <f t="shared" si="62"/>
        <v>2000</v>
      </c>
      <c r="V72">
        <f t="shared" si="63"/>
        <v>2000</v>
      </c>
      <c r="W72">
        <f t="shared" si="64"/>
        <v>2000</v>
      </c>
      <c r="X72">
        <f t="shared" si="65"/>
        <v>2000</v>
      </c>
      <c r="Y72">
        <f t="shared" si="66"/>
        <v>2000</v>
      </c>
      <c r="Z72">
        <f t="shared" si="67"/>
        <v>2000</v>
      </c>
      <c r="AA72">
        <f t="shared" si="68"/>
        <v>2000</v>
      </c>
      <c r="AB72">
        <f t="shared" si="69"/>
        <v>2000</v>
      </c>
      <c r="AD72">
        <v>42.2</v>
      </c>
      <c r="AE72">
        <v>41.9</v>
      </c>
      <c r="AF72">
        <v>45.4</v>
      </c>
      <c r="AG72">
        <v>43.2</v>
      </c>
      <c r="AH72">
        <v>47.3</v>
      </c>
      <c r="AI72">
        <v>48.3</v>
      </c>
      <c r="AJ72">
        <v>48.3</v>
      </c>
      <c r="AK72">
        <v>47.6</v>
      </c>
      <c r="AL72">
        <v>49.3</v>
      </c>
      <c r="AM72">
        <v>48.3</v>
      </c>
      <c r="AN72">
        <v>46</v>
      </c>
      <c r="AO72">
        <v>46.6</v>
      </c>
      <c r="AQ72">
        <f t="shared" si="70"/>
        <v>4220</v>
      </c>
      <c r="AR72">
        <f t="shared" si="71"/>
        <v>4190</v>
      </c>
      <c r="AS72">
        <f t="shared" si="72"/>
        <v>4540</v>
      </c>
      <c r="AT72">
        <f t="shared" si="73"/>
        <v>4320</v>
      </c>
      <c r="AU72">
        <f t="shared" si="74"/>
        <v>4730</v>
      </c>
      <c r="AV72">
        <f t="shared" si="75"/>
        <v>4830</v>
      </c>
      <c r="AW72">
        <f t="shared" si="76"/>
        <v>4830</v>
      </c>
      <c r="AX72">
        <f t="shared" si="77"/>
        <v>4760</v>
      </c>
      <c r="AY72">
        <f t="shared" si="78"/>
        <v>4930</v>
      </c>
      <c r="AZ72">
        <f t="shared" si="79"/>
        <v>4830</v>
      </c>
      <c r="BA72">
        <f t="shared" si="80"/>
        <v>4600</v>
      </c>
      <c r="BB72">
        <f t="shared" si="81"/>
        <v>4660</v>
      </c>
      <c r="BJ72" s="16">
        <f t="shared" si="82"/>
        <v>1617.992</v>
      </c>
      <c r="BK72" s="16">
        <f t="shared" si="83"/>
        <v>1653.4480000000001</v>
      </c>
      <c r="BL72" s="16">
        <f t="shared" si="84"/>
        <v>1680.04</v>
      </c>
      <c r="BM72" s="16">
        <f t="shared" si="85"/>
        <v>1609.1280000000002</v>
      </c>
      <c r="BN72" s="16">
        <f t="shared" si="86"/>
        <v>1910.5040000000001</v>
      </c>
      <c r="BO72" s="16">
        <f t="shared" si="87"/>
        <v>1999.144</v>
      </c>
      <c r="BP72" s="16">
        <f t="shared" si="88"/>
        <v>1875.048</v>
      </c>
      <c r="BQ72" s="16">
        <f t="shared" si="89"/>
        <v>1901.64</v>
      </c>
      <c r="BR72" s="16">
        <f t="shared" si="90"/>
        <v>1768.68</v>
      </c>
      <c r="BS72" s="16">
        <f t="shared" si="91"/>
        <v>1928.232</v>
      </c>
      <c r="BT72" s="16">
        <f t="shared" si="92"/>
        <v>1724.3600000000001</v>
      </c>
      <c r="BU72" s="16">
        <f t="shared" si="93"/>
        <v>1750.952</v>
      </c>
      <c r="BV72" s="4">
        <f t="shared" si="94"/>
        <v>21419.168000000001</v>
      </c>
      <c r="BX72" s="16">
        <f t="shared" si="110"/>
        <v>26031.776000000002</v>
      </c>
      <c r="BZ72" s="16">
        <f t="shared" si="95"/>
        <v>1836.5439999999999</v>
      </c>
      <c r="CA72" s="16">
        <f t="shared" si="96"/>
        <v>1858.8000000000002</v>
      </c>
      <c r="CB72" s="16">
        <f t="shared" si="97"/>
        <v>1934.4959999999999</v>
      </c>
      <c r="CC72" s="16">
        <f t="shared" si="98"/>
        <v>1845.6319999999998</v>
      </c>
      <c r="CD72" s="16">
        <f t="shared" si="99"/>
        <v>2140.1440000000002</v>
      </c>
      <c r="CE72" s="16">
        <f t="shared" si="100"/>
        <v>2223.5039999999999</v>
      </c>
      <c r="CF72" s="16">
        <f t="shared" si="101"/>
        <v>2128.9759999999997</v>
      </c>
      <c r="CG72" s="16">
        <f t="shared" si="102"/>
        <v>2138.1440000000002</v>
      </c>
      <c r="CH72" s="16">
        <f t="shared" si="103"/>
        <v>2063.7919999999999</v>
      </c>
      <c r="CI72" s="16">
        <f t="shared" si="104"/>
        <v>2169.4880000000003</v>
      </c>
      <c r="CJ72" s="16">
        <f t="shared" si="105"/>
        <v>1977.76</v>
      </c>
      <c r="CK72" s="16">
        <f t="shared" si="106"/>
        <v>2007.52</v>
      </c>
      <c r="CL72" s="4">
        <f t="shared" si="107"/>
        <v>24324.799999999999</v>
      </c>
      <c r="CN72" s="16">
        <f t="shared" si="111"/>
        <v>184160</v>
      </c>
      <c r="CO72" s="6">
        <f t="shared" si="108"/>
        <v>13.565568933396467</v>
      </c>
      <c r="CP72" s="6">
        <f t="shared" si="109"/>
        <v>21.534954112129846</v>
      </c>
    </row>
    <row r="73" spans="2:94" x14ac:dyDescent="0.25">
      <c r="B73" s="3" t="s">
        <v>67</v>
      </c>
      <c r="C73" s="3">
        <v>61582</v>
      </c>
      <c r="D73">
        <v>28720</v>
      </c>
      <c r="E73">
        <v>24880</v>
      </c>
      <c r="F73">
        <v>24880</v>
      </c>
      <c r="G73">
        <v>23360</v>
      </c>
      <c r="H73">
        <v>24960</v>
      </c>
      <c r="I73">
        <v>24640</v>
      </c>
      <c r="J73">
        <v>22480</v>
      </c>
      <c r="K73">
        <v>23680</v>
      </c>
      <c r="L73">
        <v>27360</v>
      </c>
      <c r="M73">
        <v>31760</v>
      </c>
      <c r="N73">
        <v>32960</v>
      </c>
      <c r="O73">
        <v>30800</v>
      </c>
      <c r="Q73">
        <f t="shared" si="58"/>
        <v>2000</v>
      </c>
      <c r="R73">
        <f t="shared" si="59"/>
        <v>2000</v>
      </c>
      <c r="S73">
        <f t="shared" si="60"/>
        <v>2000</v>
      </c>
      <c r="T73">
        <f t="shared" si="61"/>
        <v>2000</v>
      </c>
      <c r="U73">
        <f t="shared" si="62"/>
        <v>2000</v>
      </c>
      <c r="V73">
        <f t="shared" si="63"/>
        <v>2000</v>
      </c>
      <c r="W73">
        <f t="shared" si="64"/>
        <v>2000</v>
      </c>
      <c r="X73">
        <f t="shared" si="65"/>
        <v>2000</v>
      </c>
      <c r="Y73">
        <f t="shared" si="66"/>
        <v>2000</v>
      </c>
      <c r="Z73">
        <f t="shared" si="67"/>
        <v>2000</v>
      </c>
      <c r="AA73">
        <f t="shared" si="68"/>
        <v>2000</v>
      </c>
      <c r="AB73">
        <f t="shared" si="69"/>
        <v>2000</v>
      </c>
      <c r="AD73">
        <v>67.5</v>
      </c>
      <c r="AE73">
        <v>62.3</v>
      </c>
      <c r="AF73">
        <v>56.3</v>
      </c>
      <c r="AG73">
        <v>52.7</v>
      </c>
      <c r="AH73">
        <v>56.6</v>
      </c>
      <c r="AI73">
        <v>52.7</v>
      </c>
      <c r="AJ73">
        <v>57.9</v>
      </c>
      <c r="AK73">
        <v>63.3</v>
      </c>
      <c r="AL73">
        <v>68.7</v>
      </c>
      <c r="AM73">
        <v>69.400000000000006</v>
      </c>
      <c r="AN73">
        <v>71.599999999999994</v>
      </c>
      <c r="AO73">
        <v>67.5</v>
      </c>
      <c r="AQ73">
        <f t="shared" si="70"/>
        <v>6750</v>
      </c>
      <c r="AR73">
        <f t="shared" si="71"/>
        <v>6230</v>
      </c>
      <c r="AS73">
        <f t="shared" si="72"/>
        <v>5630</v>
      </c>
      <c r="AT73">
        <f t="shared" si="73"/>
        <v>5270</v>
      </c>
      <c r="AU73">
        <f t="shared" si="74"/>
        <v>5660</v>
      </c>
      <c r="AV73">
        <f t="shared" si="75"/>
        <v>5270</v>
      </c>
      <c r="AW73">
        <f t="shared" si="76"/>
        <v>5790</v>
      </c>
      <c r="AX73">
        <f t="shared" si="77"/>
        <v>6330</v>
      </c>
      <c r="AY73">
        <f t="shared" si="78"/>
        <v>6870</v>
      </c>
      <c r="AZ73">
        <f t="shared" si="79"/>
        <v>6940.0000000000009</v>
      </c>
      <c r="BA73">
        <f t="shared" si="80"/>
        <v>7159.9999999999991</v>
      </c>
      <c r="BB73">
        <f t="shared" si="81"/>
        <v>6750</v>
      </c>
      <c r="BJ73" s="16">
        <f t="shared" si="82"/>
        <v>3266.6959999999999</v>
      </c>
      <c r="BK73" s="16">
        <f t="shared" si="83"/>
        <v>2841.2239999999997</v>
      </c>
      <c r="BL73" s="16">
        <f t="shared" si="84"/>
        <v>2841.2239999999997</v>
      </c>
      <c r="BM73" s="16">
        <f t="shared" si="85"/>
        <v>2672.808</v>
      </c>
      <c r="BN73" s="16">
        <f t="shared" si="86"/>
        <v>2850.0879999999997</v>
      </c>
      <c r="BO73" s="16">
        <f t="shared" si="87"/>
        <v>2814.6319999999996</v>
      </c>
      <c r="BP73" s="16">
        <f t="shared" si="88"/>
        <v>2575.3039999999996</v>
      </c>
      <c r="BQ73" s="16">
        <f t="shared" si="89"/>
        <v>2708.2639999999997</v>
      </c>
      <c r="BR73" s="16">
        <f t="shared" si="90"/>
        <v>3116.0079999999998</v>
      </c>
      <c r="BS73" s="16">
        <f t="shared" si="91"/>
        <v>3603.5279999999998</v>
      </c>
      <c r="BT73" s="16">
        <f t="shared" si="92"/>
        <v>3736.4879999999998</v>
      </c>
      <c r="BU73" s="16">
        <f t="shared" si="93"/>
        <v>3497.16</v>
      </c>
      <c r="BV73" s="4">
        <f t="shared" si="94"/>
        <v>36523.423999999999</v>
      </c>
      <c r="BX73" s="16">
        <f t="shared" si="110"/>
        <v>45062.048000000003</v>
      </c>
      <c r="BZ73" s="16">
        <f t="shared" si="95"/>
        <v>3493.1680000000001</v>
      </c>
      <c r="CA73" s="16">
        <f t="shared" si="96"/>
        <v>3086.7039999999997</v>
      </c>
      <c r="CB73" s="16">
        <f t="shared" si="97"/>
        <v>2991.6640000000002</v>
      </c>
      <c r="CC73" s="16">
        <f t="shared" si="98"/>
        <v>2806.3519999999999</v>
      </c>
      <c r="CD73" s="16">
        <f t="shared" si="99"/>
        <v>3003.1679999999997</v>
      </c>
      <c r="CE73" s="16">
        <f t="shared" si="100"/>
        <v>2914.384</v>
      </c>
      <c r="CF73" s="16">
        <f t="shared" si="101"/>
        <v>2814.4480000000003</v>
      </c>
      <c r="CG73" s="16">
        <f t="shared" si="102"/>
        <v>3001.2640000000001</v>
      </c>
      <c r="CH73" s="16">
        <f t="shared" si="103"/>
        <v>3397.3919999999998</v>
      </c>
      <c r="CI73" s="16">
        <f t="shared" si="104"/>
        <v>3779.84</v>
      </c>
      <c r="CJ73" s="16">
        <f t="shared" si="105"/>
        <v>3915.9679999999994</v>
      </c>
      <c r="CK73" s="16">
        <f t="shared" si="106"/>
        <v>3668.7200000000003</v>
      </c>
      <c r="CL73" s="4">
        <f t="shared" si="107"/>
        <v>38873.072</v>
      </c>
      <c r="CN73" s="16">
        <f t="shared" si="111"/>
        <v>320480</v>
      </c>
      <c r="CO73" s="6">
        <f t="shared" si="108"/>
        <v>6.4332632121238076</v>
      </c>
      <c r="CP73" s="6">
        <f t="shared" si="109"/>
        <v>23.378487186743513</v>
      </c>
    </row>
    <row r="74" spans="2:94" x14ac:dyDescent="0.25">
      <c r="B74" s="3" t="s">
        <v>67</v>
      </c>
      <c r="C74" s="3">
        <v>61744</v>
      </c>
      <c r="D74">
        <v>18560</v>
      </c>
      <c r="E74">
        <v>17920</v>
      </c>
      <c r="F74">
        <v>19760</v>
      </c>
      <c r="G74">
        <v>19120</v>
      </c>
      <c r="H74">
        <v>22480</v>
      </c>
      <c r="I74">
        <v>21840</v>
      </c>
      <c r="J74">
        <v>20560</v>
      </c>
      <c r="K74">
        <v>18560</v>
      </c>
      <c r="L74">
        <v>18960</v>
      </c>
      <c r="M74">
        <v>21280</v>
      </c>
      <c r="N74">
        <v>20960</v>
      </c>
      <c r="O74">
        <v>20160</v>
      </c>
      <c r="Q74">
        <f t="shared" si="58"/>
        <v>2000</v>
      </c>
      <c r="R74">
        <f t="shared" si="59"/>
        <v>2000</v>
      </c>
      <c r="S74">
        <f t="shared" si="60"/>
        <v>2000</v>
      </c>
      <c r="T74">
        <f t="shared" si="61"/>
        <v>2000</v>
      </c>
      <c r="U74">
        <f t="shared" si="62"/>
        <v>2000</v>
      </c>
      <c r="V74">
        <f t="shared" si="63"/>
        <v>2000</v>
      </c>
      <c r="W74">
        <f t="shared" si="64"/>
        <v>2000</v>
      </c>
      <c r="X74">
        <f t="shared" si="65"/>
        <v>2000</v>
      </c>
      <c r="Y74">
        <f t="shared" si="66"/>
        <v>2000</v>
      </c>
      <c r="Z74">
        <f t="shared" si="67"/>
        <v>2000</v>
      </c>
      <c r="AA74">
        <f t="shared" si="68"/>
        <v>2000</v>
      </c>
      <c r="AB74">
        <f t="shared" si="69"/>
        <v>2000</v>
      </c>
      <c r="AD74">
        <v>57.9</v>
      </c>
      <c r="AE74">
        <v>59.5</v>
      </c>
      <c r="AF74">
        <v>57.9</v>
      </c>
      <c r="AG74">
        <v>60.2</v>
      </c>
      <c r="AH74">
        <v>67.8</v>
      </c>
      <c r="AI74">
        <v>62</v>
      </c>
      <c r="AJ74">
        <v>59.8</v>
      </c>
      <c r="AK74">
        <v>59.2</v>
      </c>
      <c r="AL74">
        <v>63.3</v>
      </c>
      <c r="AM74">
        <v>62</v>
      </c>
      <c r="AN74">
        <v>60.4</v>
      </c>
      <c r="AO74">
        <v>60.7</v>
      </c>
      <c r="AQ74">
        <f t="shared" si="70"/>
        <v>5790</v>
      </c>
      <c r="AR74">
        <f t="shared" si="71"/>
        <v>5950</v>
      </c>
      <c r="AS74">
        <f t="shared" si="72"/>
        <v>5790</v>
      </c>
      <c r="AT74">
        <f t="shared" si="73"/>
        <v>6020</v>
      </c>
      <c r="AU74">
        <f t="shared" si="74"/>
        <v>6780</v>
      </c>
      <c r="AV74">
        <f t="shared" si="75"/>
        <v>6200</v>
      </c>
      <c r="AW74">
        <f t="shared" si="76"/>
        <v>5980</v>
      </c>
      <c r="AX74">
        <f t="shared" si="77"/>
        <v>5920</v>
      </c>
      <c r="AY74">
        <f t="shared" si="78"/>
        <v>6330</v>
      </c>
      <c r="AZ74">
        <f t="shared" si="79"/>
        <v>6200</v>
      </c>
      <c r="BA74">
        <f t="shared" si="80"/>
        <v>6040</v>
      </c>
      <c r="BB74">
        <f t="shared" si="81"/>
        <v>6070</v>
      </c>
      <c r="BJ74" s="16">
        <f t="shared" si="82"/>
        <v>2140.9679999999998</v>
      </c>
      <c r="BK74" s="16">
        <f t="shared" si="83"/>
        <v>2070.056</v>
      </c>
      <c r="BL74" s="16">
        <f t="shared" si="84"/>
        <v>2273.9279999999999</v>
      </c>
      <c r="BM74" s="16">
        <f t="shared" si="85"/>
        <v>2203.0160000000001</v>
      </c>
      <c r="BN74" s="16">
        <f t="shared" si="86"/>
        <v>2575.3039999999996</v>
      </c>
      <c r="BO74" s="16">
        <f t="shared" si="87"/>
        <v>2504.3919999999998</v>
      </c>
      <c r="BP74" s="16">
        <f t="shared" si="88"/>
        <v>2362.5679999999998</v>
      </c>
      <c r="BQ74" s="16">
        <f t="shared" si="89"/>
        <v>2140.9679999999998</v>
      </c>
      <c r="BR74" s="16">
        <f t="shared" si="90"/>
        <v>2185.288</v>
      </c>
      <c r="BS74" s="16">
        <f t="shared" si="91"/>
        <v>2442.3439999999996</v>
      </c>
      <c r="BT74" s="16">
        <f t="shared" si="92"/>
        <v>2406.8879999999999</v>
      </c>
      <c r="BU74" s="16">
        <f t="shared" si="93"/>
        <v>2318.248</v>
      </c>
      <c r="BV74" s="4">
        <f t="shared" si="94"/>
        <v>27623.967999999997</v>
      </c>
      <c r="BX74" s="16">
        <f t="shared" si="110"/>
        <v>33849.376000000004</v>
      </c>
      <c r="BZ74" s="16">
        <f t="shared" si="95"/>
        <v>2483.6000000000004</v>
      </c>
      <c r="CA74" s="16">
        <f t="shared" si="96"/>
        <v>2454.9279999999999</v>
      </c>
      <c r="CB74" s="16">
        <f t="shared" si="97"/>
        <v>2584.88</v>
      </c>
      <c r="CC74" s="16">
        <f t="shared" si="98"/>
        <v>2567.2960000000003</v>
      </c>
      <c r="CD74" s="16">
        <f t="shared" si="99"/>
        <v>2971.2640000000001</v>
      </c>
      <c r="CE74" s="16">
        <f t="shared" si="100"/>
        <v>2825.3759999999997</v>
      </c>
      <c r="CF74" s="16">
        <f t="shared" si="101"/>
        <v>2682.4960000000001</v>
      </c>
      <c r="CG74" s="16">
        <f t="shared" si="102"/>
        <v>2504.192</v>
      </c>
      <c r="CH74" s="16">
        <f t="shared" si="103"/>
        <v>2602.8959999999997</v>
      </c>
      <c r="CI74" s="16">
        <f t="shared" si="104"/>
        <v>2778.1119999999996</v>
      </c>
      <c r="CJ74" s="16">
        <f t="shared" si="105"/>
        <v>2725.7599999999998</v>
      </c>
      <c r="CK74" s="16">
        <f t="shared" si="106"/>
        <v>2662.9920000000002</v>
      </c>
      <c r="CL74" s="4">
        <f t="shared" si="107"/>
        <v>31843.792000000001</v>
      </c>
      <c r="CN74" s="16">
        <f t="shared" si="111"/>
        <v>240160</v>
      </c>
      <c r="CO74" s="6">
        <f t="shared" si="108"/>
        <v>15.275951666321097</v>
      </c>
      <c r="CP74" s="6">
        <f t="shared" si="109"/>
        <v>22.536255472059665</v>
      </c>
    </row>
    <row r="75" spans="2:94" x14ac:dyDescent="0.25">
      <c r="B75" s="3" t="s">
        <v>67</v>
      </c>
      <c r="C75" s="3">
        <v>63491</v>
      </c>
      <c r="D75">
        <v>3063</v>
      </c>
      <c r="E75">
        <v>3038</v>
      </c>
      <c r="F75">
        <v>3241</v>
      </c>
      <c r="G75">
        <v>3603</v>
      </c>
      <c r="H75">
        <v>4177</v>
      </c>
      <c r="I75">
        <v>4158</v>
      </c>
      <c r="J75">
        <v>3910</v>
      </c>
      <c r="K75">
        <v>3515</v>
      </c>
      <c r="L75">
        <v>3308</v>
      </c>
      <c r="M75">
        <v>3287</v>
      </c>
      <c r="N75">
        <v>4318</v>
      </c>
      <c r="O75">
        <v>3877</v>
      </c>
      <c r="Q75">
        <f t="shared" si="58"/>
        <v>2000</v>
      </c>
      <c r="R75">
        <f t="shared" si="59"/>
        <v>2000</v>
      </c>
      <c r="S75">
        <f t="shared" si="60"/>
        <v>2000</v>
      </c>
      <c r="T75">
        <f t="shared" si="61"/>
        <v>2000</v>
      </c>
      <c r="U75">
        <f t="shared" si="62"/>
        <v>2000</v>
      </c>
      <c r="V75">
        <f t="shared" si="63"/>
        <v>2000</v>
      </c>
      <c r="W75">
        <f t="shared" si="64"/>
        <v>2000</v>
      </c>
      <c r="X75">
        <f t="shared" si="65"/>
        <v>2000</v>
      </c>
      <c r="Y75">
        <f t="shared" si="66"/>
        <v>2000</v>
      </c>
      <c r="Z75">
        <f t="shared" si="67"/>
        <v>2000</v>
      </c>
      <c r="AA75">
        <f t="shared" si="68"/>
        <v>2000</v>
      </c>
      <c r="AB75">
        <f t="shared" si="69"/>
        <v>2000</v>
      </c>
      <c r="AD75">
        <v>17.899999999999999</v>
      </c>
      <c r="AE75">
        <v>18.8</v>
      </c>
      <c r="AF75">
        <v>18.2</v>
      </c>
      <c r="AG75">
        <v>20</v>
      </c>
      <c r="AH75">
        <v>20.3</v>
      </c>
      <c r="AI75">
        <v>21.2</v>
      </c>
      <c r="AJ75">
        <v>20</v>
      </c>
      <c r="AK75">
        <v>20.5</v>
      </c>
      <c r="AL75">
        <v>18.399999999999999</v>
      </c>
      <c r="AM75">
        <v>17.100000000000001</v>
      </c>
      <c r="AN75">
        <v>18.3</v>
      </c>
      <c r="AO75">
        <v>19.899999999999999</v>
      </c>
      <c r="AQ75">
        <f t="shared" si="70"/>
        <v>1789.9999999999998</v>
      </c>
      <c r="AR75">
        <f t="shared" si="71"/>
        <v>1880</v>
      </c>
      <c r="AS75">
        <f t="shared" si="72"/>
        <v>1820</v>
      </c>
      <c r="AT75">
        <f t="shared" si="73"/>
        <v>2000</v>
      </c>
      <c r="AU75">
        <f t="shared" si="74"/>
        <v>2030</v>
      </c>
      <c r="AV75">
        <f t="shared" si="75"/>
        <v>2120</v>
      </c>
      <c r="AW75">
        <f t="shared" si="76"/>
        <v>2000</v>
      </c>
      <c r="AX75">
        <f t="shared" si="77"/>
        <v>2050</v>
      </c>
      <c r="AY75">
        <f t="shared" si="78"/>
        <v>1839.9999999999998</v>
      </c>
      <c r="AZ75">
        <f t="shared" si="79"/>
        <v>1710.0000000000002</v>
      </c>
      <c r="BA75">
        <f t="shared" si="80"/>
        <v>1830</v>
      </c>
      <c r="BB75">
        <f t="shared" si="81"/>
        <v>1989.9999999999998</v>
      </c>
      <c r="BJ75" s="16">
        <f t="shared" si="82"/>
        <v>423.90039999999999</v>
      </c>
      <c r="BK75" s="16">
        <f t="shared" si="83"/>
        <v>421.13040000000001</v>
      </c>
      <c r="BL75" s="16">
        <f t="shared" si="84"/>
        <v>443.62280000000004</v>
      </c>
      <c r="BM75" s="16">
        <f t="shared" si="85"/>
        <v>483.73239999999998</v>
      </c>
      <c r="BN75" s="16">
        <f t="shared" si="86"/>
        <v>547.33159999999998</v>
      </c>
      <c r="BO75" s="16">
        <f t="shared" si="87"/>
        <v>545.2263999999999</v>
      </c>
      <c r="BP75" s="16">
        <f t="shared" si="88"/>
        <v>517.74799999999993</v>
      </c>
      <c r="BQ75" s="16">
        <f t="shared" si="89"/>
        <v>473.98200000000003</v>
      </c>
      <c r="BR75" s="16">
        <f t="shared" si="90"/>
        <v>451.04640000000001</v>
      </c>
      <c r="BS75" s="16">
        <f t="shared" si="91"/>
        <v>448.71959999999996</v>
      </c>
      <c r="BT75" s="16">
        <f t="shared" si="92"/>
        <v>562.95439999999996</v>
      </c>
      <c r="BU75" s="16">
        <f t="shared" si="93"/>
        <v>514.09159999999997</v>
      </c>
      <c r="BV75" s="4">
        <f t="shared" si="94"/>
        <v>5833.4859999999999</v>
      </c>
      <c r="BX75" s="16">
        <f t="shared" si="110"/>
        <v>6394.942</v>
      </c>
      <c r="BZ75" s="16">
        <f t="shared" si="95"/>
        <v>542.05319999999995</v>
      </c>
      <c r="CA75" s="16">
        <f t="shared" si="96"/>
        <v>554.19920000000002</v>
      </c>
      <c r="CB75" s="16">
        <f t="shared" si="97"/>
        <v>561.82839999999987</v>
      </c>
      <c r="CC75" s="16">
        <f t="shared" si="98"/>
        <v>620.89319999999998</v>
      </c>
      <c r="CD75" s="16">
        <f t="shared" si="99"/>
        <v>674.09079999999994</v>
      </c>
      <c r="CE75" s="16">
        <f t="shared" si="100"/>
        <v>686.74320000000012</v>
      </c>
      <c r="CF75" s="16">
        <f t="shared" si="101"/>
        <v>646.80399999999997</v>
      </c>
      <c r="CG75" s="16">
        <f t="shared" si="102"/>
        <v>621.38599999999997</v>
      </c>
      <c r="CH75" s="16">
        <f t="shared" si="103"/>
        <v>570.6511999999999</v>
      </c>
      <c r="CI75" s="16">
        <f t="shared" si="104"/>
        <v>548.28679999999997</v>
      </c>
      <c r="CJ75" s="16">
        <f t="shared" si="105"/>
        <v>654.31119999999999</v>
      </c>
      <c r="CK75" s="16">
        <f t="shared" si="106"/>
        <v>642.4348</v>
      </c>
      <c r="CL75" s="4">
        <f t="shared" si="107"/>
        <v>7323.6819999999998</v>
      </c>
      <c r="CN75" s="16">
        <f t="shared" si="111"/>
        <v>43495</v>
      </c>
      <c r="CO75" s="6">
        <f t="shared" si="108"/>
        <v>25.545548579357181</v>
      </c>
      <c r="CP75" s="6">
        <f t="shared" si="109"/>
        <v>9.6247081076392469</v>
      </c>
    </row>
    <row r="76" spans="2:94" x14ac:dyDescent="0.25">
      <c r="B76" s="3" t="s">
        <v>67</v>
      </c>
      <c r="C76" s="3">
        <v>64593</v>
      </c>
      <c r="D76">
        <v>12780</v>
      </c>
      <c r="E76">
        <v>12000</v>
      </c>
      <c r="F76">
        <v>13200</v>
      </c>
      <c r="G76">
        <v>12960</v>
      </c>
      <c r="H76">
        <v>15600</v>
      </c>
      <c r="I76">
        <v>16680</v>
      </c>
      <c r="J76">
        <v>14520</v>
      </c>
      <c r="K76">
        <v>13980</v>
      </c>
      <c r="L76">
        <v>12180</v>
      </c>
      <c r="M76">
        <v>12060</v>
      </c>
      <c r="N76">
        <v>11640</v>
      </c>
      <c r="O76">
        <v>10860</v>
      </c>
      <c r="Q76">
        <f t="shared" si="58"/>
        <v>2000</v>
      </c>
      <c r="R76">
        <f t="shared" si="59"/>
        <v>2000</v>
      </c>
      <c r="S76">
        <f t="shared" si="60"/>
        <v>2000</v>
      </c>
      <c r="T76">
        <f t="shared" si="61"/>
        <v>2000</v>
      </c>
      <c r="U76">
        <f t="shared" si="62"/>
        <v>2000</v>
      </c>
      <c r="V76">
        <f t="shared" si="63"/>
        <v>2000</v>
      </c>
      <c r="W76">
        <f t="shared" si="64"/>
        <v>2000</v>
      </c>
      <c r="X76">
        <f t="shared" si="65"/>
        <v>2000</v>
      </c>
      <c r="Y76">
        <f t="shared" si="66"/>
        <v>2000</v>
      </c>
      <c r="Z76">
        <f t="shared" si="67"/>
        <v>2000</v>
      </c>
      <c r="AA76">
        <f t="shared" si="68"/>
        <v>2000</v>
      </c>
      <c r="AB76">
        <f t="shared" si="69"/>
        <v>2000</v>
      </c>
      <c r="AD76">
        <v>33.1</v>
      </c>
      <c r="AE76">
        <v>34.5</v>
      </c>
      <c r="AF76">
        <v>35.700000000000003</v>
      </c>
      <c r="AG76">
        <v>37.6</v>
      </c>
      <c r="AH76">
        <v>39.1</v>
      </c>
      <c r="AI76">
        <v>40.299999999999997</v>
      </c>
      <c r="AJ76">
        <v>40.5</v>
      </c>
      <c r="AK76">
        <v>40.5</v>
      </c>
      <c r="AL76">
        <v>36</v>
      </c>
      <c r="AM76">
        <v>35.200000000000003</v>
      </c>
      <c r="AN76">
        <v>33.1</v>
      </c>
      <c r="AO76">
        <v>36.5</v>
      </c>
      <c r="AQ76">
        <f t="shared" si="70"/>
        <v>3310</v>
      </c>
      <c r="AR76">
        <f t="shared" si="71"/>
        <v>3450</v>
      </c>
      <c r="AS76">
        <f t="shared" si="72"/>
        <v>3570.0000000000005</v>
      </c>
      <c r="AT76">
        <f t="shared" si="73"/>
        <v>3760</v>
      </c>
      <c r="AU76">
        <f t="shared" si="74"/>
        <v>3910</v>
      </c>
      <c r="AV76">
        <f t="shared" si="75"/>
        <v>4029.9999999999995</v>
      </c>
      <c r="AW76">
        <f t="shared" si="76"/>
        <v>4050</v>
      </c>
      <c r="AX76">
        <f t="shared" si="77"/>
        <v>4050</v>
      </c>
      <c r="AY76">
        <f t="shared" si="78"/>
        <v>3600</v>
      </c>
      <c r="AZ76">
        <f t="shared" si="79"/>
        <v>3520.0000000000005</v>
      </c>
      <c r="BA76">
        <f t="shared" si="80"/>
        <v>3310</v>
      </c>
      <c r="BB76">
        <f t="shared" si="81"/>
        <v>3650</v>
      </c>
      <c r="BJ76" s="16">
        <f t="shared" si="82"/>
        <v>1500.5440000000001</v>
      </c>
      <c r="BK76" s="16">
        <f t="shared" si="83"/>
        <v>1414.1200000000001</v>
      </c>
      <c r="BL76" s="16">
        <f t="shared" si="84"/>
        <v>1547.0800000000002</v>
      </c>
      <c r="BM76" s="16">
        <f t="shared" si="85"/>
        <v>1520.4880000000001</v>
      </c>
      <c r="BN76" s="16">
        <f t="shared" si="86"/>
        <v>1813</v>
      </c>
      <c r="BO76" s="16">
        <f t="shared" si="87"/>
        <v>1932.664</v>
      </c>
      <c r="BP76" s="16">
        <f t="shared" si="88"/>
        <v>1693.336</v>
      </c>
      <c r="BQ76" s="16">
        <f t="shared" si="89"/>
        <v>1633.5040000000001</v>
      </c>
      <c r="BR76" s="16">
        <f t="shared" si="90"/>
        <v>1434.0640000000001</v>
      </c>
      <c r="BS76" s="16">
        <f t="shared" si="91"/>
        <v>1420.768</v>
      </c>
      <c r="BT76" s="16">
        <f t="shared" si="92"/>
        <v>1374.232</v>
      </c>
      <c r="BU76" s="16">
        <f t="shared" si="93"/>
        <v>1287.808</v>
      </c>
      <c r="BV76" s="4">
        <f t="shared" si="94"/>
        <v>18571.608000000004</v>
      </c>
      <c r="BX76" s="16">
        <f t="shared" si="110"/>
        <v>22444.056</v>
      </c>
      <c r="BZ76" s="16">
        <f t="shared" si="95"/>
        <v>1602.9359999999999</v>
      </c>
      <c r="CA76" s="16">
        <f t="shared" si="96"/>
        <v>1559.2799999999997</v>
      </c>
      <c r="CB76" s="16">
        <f t="shared" si="97"/>
        <v>1679.5680000000002</v>
      </c>
      <c r="CC76" s="16">
        <f t="shared" si="98"/>
        <v>1689.4079999999999</v>
      </c>
      <c r="CD76" s="16">
        <f t="shared" si="99"/>
        <v>1935.9839999999999</v>
      </c>
      <c r="CE76" s="16">
        <f t="shared" si="100"/>
        <v>2046.1439999999998</v>
      </c>
      <c r="CF76" s="16">
        <f t="shared" si="101"/>
        <v>1867.0079999999998</v>
      </c>
      <c r="CG76" s="16">
        <f t="shared" si="102"/>
        <v>1821.4319999999998</v>
      </c>
      <c r="CH76" s="16">
        <f t="shared" si="103"/>
        <v>1598.232</v>
      </c>
      <c r="CI76" s="16">
        <f t="shared" si="104"/>
        <v>1575.4320000000002</v>
      </c>
      <c r="CJ76" s="16">
        <f t="shared" si="105"/>
        <v>1506.7199999999998</v>
      </c>
      <c r="CK76" s="16">
        <f t="shared" si="106"/>
        <v>1494.7439999999999</v>
      </c>
      <c r="CL76" s="4">
        <f t="shared" si="107"/>
        <v>20376.887999999999</v>
      </c>
      <c r="CN76" s="16">
        <f t="shared" si="111"/>
        <v>158460</v>
      </c>
      <c r="CO76" s="6">
        <f t="shared" si="108"/>
        <v>9.7206445451572865</v>
      </c>
      <c r="CP76" s="6">
        <f t="shared" si="109"/>
        <v>20.851441619917878</v>
      </c>
    </row>
    <row r="77" spans="2:94" x14ac:dyDescent="0.25">
      <c r="B77" s="3" t="s">
        <v>67</v>
      </c>
      <c r="C77" s="3">
        <v>70567</v>
      </c>
      <c r="D77">
        <v>6480</v>
      </c>
      <c r="E77">
        <v>7320</v>
      </c>
      <c r="F77">
        <v>7160</v>
      </c>
      <c r="G77">
        <v>8600</v>
      </c>
      <c r="H77">
        <v>9720</v>
      </c>
      <c r="I77">
        <v>9040</v>
      </c>
      <c r="J77">
        <v>7720</v>
      </c>
      <c r="K77">
        <v>7560</v>
      </c>
      <c r="L77">
        <v>7400</v>
      </c>
      <c r="M77">
        <v>12040</v>
      </c>
      <c r="N77">
        <v>7240</v>
      </c>
      <c r="O77">
        <v>6320</v>
      </c>
      <c r="Q77">
        <f t="shared" si="58"/>
        <v>2000</v>
      </c>
      <c r="R77">
        <f t="shared" si="59"/>
        <v>2000</v>
      </c>
      <c r="S77">
        <f t="shared" si="60"/>
        <v>2000</v>
      </c>
      <c r="T77">
        <f t="shared" si="61"/>
        <v>2000</v>
      </c>
      <c r="U77">
        <f t="shared" si="62"/>
        <v>2000</v>
      </c>
      <c r="V77">
        <f t="shared" si="63"/>
        <v>2000</v>
      </c>
      <c r="W77">
        <f t="shared" si="64"/>
        <v>2000</v>
      </c>
      <c r="X77">
        <f t="shared" si="65"/>
        <v>2000</v>
      </c>
      <c r="Y77">
        <f t="shared" si="66"/>
        <v>2000</v>
      </c>
      <c r="Z77">
        <f t="shared" si="67"/>
        <v>2000</v>
      </c>
      <c r="AA77">
        <f t="shared" si="68"/>
        <v>2000</v>
      </c>
      <c r="AB77">
        <f t="shared" si="69"/>
        <v>2000</v>
      </c>
      <c r="AD77">
        <v>30.2</v>
      </c>
      <c r="AE77">
        <v>37.1</v>
      </c>
      <c r="AF77">
        <v>33.299999999999997</v>
      </c>
      <c r="AG77">
        <v>37.799999999999997</v>
      </c>
      <c r="AH77">
        <v>38</v>
      </c>
      <c r="AI77">
        <v>37</v>
      </c>
      <c r="AJ77">
        <v>37.9</v>
      </c>
      <c r="AK77">
        <v>35.799999999999997</v>
      </c>
      <c r="AL77">
        <v>37.4</v>
      </c>
      <c r="AM77">
        <v>41.6</v>
      </c>
      <c r="AN77">
        <v>34.9</v>
      </c>
      <c r="AO77">
        <v>31</v>
      </c>
      <c r="AQ77">
        <f t="shared" si="70"/>
        <v>3020</v>
      </c>
      <c r="AR77">
        <f t="shared" si="71"/>
        <v>3710</v>
      </c>
      <c r="AS77">
        <f t="shared" si="72"/>
        <v>3329.9999999999995</v>
      </c>
      <c r="AT77">
        <f t="shared" si="73"/>
        <v>3779.9999999999995</v>
      </c>
      <c r="AU77">
        <f t="shared" si="74"/>
        <v>3800</v>
      </c>
      <c r="AV77">
        <f t="shared" si="75"/>
        <v>3700</v>
      </c>
      <c r="AW77">
        <f t="shared" si="76"/>
        <v>3790</v>
      </c>
      <c r="AX77">
        <f t="shared" si="77"/>
        <v>3579.9999999999995</v>
      </c>
      <c r="AY77">
        <f t="shared" si="78"/>
        <v>3740</v>
      </c>
      <c r="AZ77">
        <f t="shared" si="79"/>
        <v>4160</v>
      </c>
      <c r="BA77">
        <f t="shared" si="80"/>
        <v>3490</v>
      </c>
      <c r="BB77">
        <f t="shared" si="81"/>
        <v>3100</v>
      </c>
      <c r="BJ77" s="16">
        <f t="shared" si="82"/>
        <v>802.50399999999991</v>
      </c>
      <c r="BK77" s="16">
        <f t="shared" si="83"/>
        <v>895.57599999999991</v>
      </c>
      <c r="BL77" s="16">
        <f t="shared" si="84"/>
        <v>877.84799999999984</v>
      </c>
      <c r="BM77" s="16">
        <f t="shared" si="85"/>
        <v>1037.4000000000001</v>
      </c>
      <c r="BN77" s="16">
        <f t="shared" si="86"/>
        <v>1161.4960000000001</v>
      </c>
      <c r="BO77" s="16">
        <f t="shared" si="87"/>
        <v>1086.152</v>
      </c>
      <c r="BP77" s="16">
        <f t="shared" si="88"/>
        <v>939.89599999999984</v>
      </c>
      <c r="BQ77" s="16">
        <f t="shared" si="89"/>
        <v>922.16800000000001</v>
      </c>
      <c r="BR77" s="16">
        <f t="shared" si="90"/>
        <v>904.43999999999994</v>
      </c>
      <c r="BS77" s="16">
        <f t="shared" si="91"/>
        <v>1418.5520000000001</v>
      </c>
      <c r="BT77" s="16">
        <f t="shared" si="92"/>
        <v>886.71199999999988</v>
      </c>
      <c r="BU77" s="16">
        <f t="shared" si="93"/>
        <v>784.77599999999995</v>
      </c>
      <c r="BV77" s="4">
        <f t="shared" si="94"/>
        <v>11717.519999999999</v>
      </c>
      <c r="BX77" s="16">
        <f t="shared" si="110"/>
        <v>13808.400000000001</v>
      </c>
      <c r="BZ77" s="16">
        <f t="shared" si="95"/>
        <v>1025.28</v>
      </c>
      <c r="CA77" s="16">
        <f t="shared" si="96"/>
        <v>1205.472</v>
      </c>
      <c r="CB77" s="16">
        <f t="shared" si="97"/>
        <v>1131.7759999999998</v>
      </c>
      <c r="CC77" s="16">
        <f t="shared" si="98"/>
        <v>1324.5919999999999</v>
      </c>
      <c r="CD77" s="16">
        <f t="shared" si="99"/>
        <v>1422.288</v>
      </c>
      <c r="CE77" s="16">
        <f t="shared" si="100"/>
        <v>1349.056</v>
      </c>
      <c r="CF77" s="16">
        <f t="shared" si="101"/>
        <v>1251.904</v>
      </c>
      <c r="CG77" s="16">
        <f t="shared" si="102"/>
        <v>1205.136</v>
      </c>
      <c r="CH77" s="16">
        <f t="shared" si="103"/>
        <v>1216.9759999999999</v>
      </c>
      <c r="CI77" s="16">
        <f t="shared" si="104"/>
        <v>1675.1200000000001</v>
      </c>
      <c r="CJ77" s="16">
        <f t="shared" si="105"/>
        <v>1163.8719999999998</v>
      </c>
      <c r="CK77" s="16">
        <f t="shared" si="106"/>
        <v>1024.4479999999999</v>
      </c>
      <c r="CL77" s="4">
        <f t="shared" si="107"/>
        <v>14995.920000000002</v>
      </c>
      <c r="CN77" s="16">
        <f t="shared" si="111"/>
        <v>96600</v>
      </c>
      <c r="CO77" s="6">
        <f t="shared" si="108"/>
        <v>27.978616635602105</v>
      </c>
      <c r="CP77" s="6">
        <f t="shared" si="109"/>
        <v>17.844048911373768</v>
      </c>
    </row>
    <row r="78" spans="2:94" x14ac:dyDescent="0.25">
      <c r="B78" s="3" t="s">
        <v>67</v>
      </c>
      <c r="C78" s="3">
        <v>76348</v>
      </c>
      <c r="D78">
        <v>18420</v>
      </c>
      <c r="E78">
        <v>17040</v>
      </c>
      <c r="F78">
        <v>16200</v>
      </c>
      <c r="G78">
        <v>16560</v>
      </c>
      <c r="H78">
        <v>18720</v>
      </c>
      <c r="I78">
        <v>18840</v>
      </c>
      <c r="J78">
        <v>19920</v>
      </c>
      <c r="K78">
        <v>16440</v>
      </c>
      <c r="L78">
        <v>14940</v>
      </c>
      <c r="M78">
        <v>15540</v>
      </c>
      <c r="N78">
        <v>15300</v>
      </c>
      <c r="O78">
        <v>18540</v>
      </c>
      <c r="Q78">
        <f t="shared" si="58"/>
        <v>2000</v>
      </c>
      <c r="R78">
        <f t="shared" si="59"/>
        <v>2000</v>
      </c>
      <c r="S78">
        <f t="shared" si="60"/>
        <v>2000</v>
      </c>
      <c r="T78">
        <f t="shared" si="61"/>
        <v>2000</v>
      </c>
      <c r="U78">
        <f t="shared" si="62"/>
        <v>2000</v>
      </c>
      <c r="V78">
        <f t="shared" si="63"/>
        <v>2000</v>
      </c>
      <c r="W78">
        <f t="shared" si="64"/>
        <v>2000</v>
      </c>
      <c r="X78">
        <f t="shared" si="65"/>
        <v>2000</v>
      </c>
      <c r="Y78">
        <f t="shared" si="66"/>
        <v>2000</v>
      </c>
      <c r="Z78">
        <f t="shared" si="67"/>
        <v>2000</v>
      </c>
      <c r="AA78">
        <f t="shared" si="68"/>
        <v>2000</v>
      </c>
      <c r="AB78">
        <f t="shared" si="69"/>
        <v>2000</v>
      </c>
      <c r="AD78">
        <v>62.4</v>
      </c>
      <c r="AE78">
        <v>55.4</v>
      </c>
      <c r="AF78">
        <v>54.7</v>
      </c>
      <c r="AG78">
        <v>55</v>
      </c>
      <c r="AH78">
        <v>54.5</v>
      </c>
      <c r="AI78">
        <v>51.5</v>
      </c>
      <c r="AJ78">
        <v>52.8</v>
      </c>
      <c r="AK78">
        <v>45.3</v>
      </c>
      <c r="AL78">
        <v>41</v>
      </c>
      <c r="AM78">
        <v>46.3</v>
      </c>
      <c r="AN78">
        <v>42</v>
      </c>
      <c r="AO78">
        <v>46.7</v>
      </c>
      <c r="AQ78">
        <f t="shared" si="70"/>
        <v>6240</v>
      </c>
      <c r="AR78">
        <f t="shared" si="71"/>
        <v>5540</v>
      </c>
      <c r="AS78">
        <f t="shared" si="72"/>
        <v>5470</v>
      </c>
      <c r="AT78">
        <f t="shared" si="73"/>
        <v>5500</v>
      </c>
      <c r="AU78">
        <f t="shared" si="74"/>
        <v>5450</v>
      </c>
      <c r="AV78">
        <f t="shared" si="75"/>
        <v>5150</v>
      </c>
      <c r="AW78">
        <f t="shared" si="76"/>
        <v>5280</v>
      </c>
      <c r="AX78">
        <f t="shared" si="77"/>
        <v>4530</v>
      </c>
      <c r="AY78">
        <f t="shared" si="78"/>
        <v>4100</v>
      </c>
      <c r="AZ78">
        <f t="shared" si="79"/>
        <v>4630</v>
      </c>
      <c r="BA78">
        <f t="shared" si="80"/>
        <v>4200</v>
      </c>
      <c r="BB78">
        <f t="shared" si="81"/>
        <v>4670</v>
      </c>
      <c r="BJ78" s="16">
        <f t="shared" si="82"/>
        <v>2125.4560000000001</v>
      </c>
      <c r="BK78" s="16">
        <f t="shared" si="83"/>
        <v>1972.5520000000001</v>
      </c>
      <c r="BL78" s="16">
        <f t="shared" si="84"/>
        <v>1879.48</v>
      </c>
      <c r="BM78" s="16">
        <f t="shared" si="85"/>
        <v>1919.3680000000002</v>
      </c>
      <c r="BN78" s="16">
        <f t="shared" si="86"/>
        <v>2158.6959999999999</v>
      </c>
      <c r="BO78" s="16">
        <f t="shared" si="87"/>
        <v>2171.9919999999997</v>
      </c>
      <c r="BP78" s="16">
        <f t="shared" si="88"/>
        <v>2291.6559999999999</v>
      </c>
      <c r="BQ78" s="16">
        <f t="shared" si="89"/>
        <v>1906.0720000000001</v>
      </c>
      <c r="BR78" s="16">
        <f t="shared" si="90"/>
        <v>1739.8720000000001</v>
      </c>
      <c r="BS78" s="16">
        <f t="shared" si="91"/>
        <v>1806.3520000000001</v>
      </c>
      <c r="BT78" s="16">
        <f t="shared" si="92"/>
        <v>1779.76</v>
      </c>
      <c r="BU78" s="16">
        <f t="shared" si="93"/>
        <v>2138.752</v>
      </c>
      <c r="BV78" s="4">
        <f t="shared" si="94"/>
        <v>23890.007999999998</v>
      </c>
      <c r="BX78" s="16">
        <f t="shared" si="110"/>
        <v>29144.856</v>
      </c>
      <c r="BZ78" s="16">
        <f t="shared" si="95"/>
        <v>2543.0639999999999</v>
      </c>
      <c r="CA78" s="16">
        <f t="shared" si="96"/>
        <v>2315.712</v>
      </c>
      <c r="CB78" s="16">
        <f t="shared" si="97"/>
        <v>2233.7280000000001</v>
      </c>
      <c r="CC78" s="16">
        <f t="shared" si="98"/>
        <v>2268.864</v>
      </c>
      <c r="CD78" s="16">
        <f t="shared" si="99"/>
        <v>2443.248</v>
      </c>
      <c r="CE78" s="16">
        <f t="shared" si="100"/>
        <v>2405.8560000000002</v>
      </c>
      <c r="CF78" s="16">
        <f t="shared" si="101"/>
        <v>2517.6</v>
      </c>
      <c r="CG78" s="16">
        <f t="shared" si="102"/>
        <v>2105.0880000000002</v>
      </c>
      <c r="CH78" s="16">
        <f t="shared" si="103"/>
        <v>1910.3760000000002</v>
      </c>
      <c r="CI78" s="16">
        <f t="shared" si="104"/>
        <v>2044.9680000000001</v>
      </c>
      <c r="CJ78" s="16">
        <f t="shared" si="105"/>
        <v>1956.6</v>
      </c>
      <c r="CK78" s="16">
        <f t="shared" si="106"/>
        <v>2304.5039999999999</v>
      </c>
      <c r="CL78" s="4">
        <f t="shared" si="107"/>
        <v>27049.608</v>
      </c>
      <c r="CN78" s="16">
        <f t="shared" si="111"/>
        <v>206460</v>
      </c>
      <c r="CO78" s="6">
        <f t="shared" si="108"/>
        <v>13.225612984307089</v>
      </c>
      <c r="CP78" s="6">
        <f t="shared" si="109"/>
        <v>21.996007703304254</v>
      </c>
    </row>
    <row r="79" spans="2:94" x14ac:dyDescent="0.25">
      <c r="B79" s="3" t="s">
        <v>67</v>
      </c>
      <c r="C79" s="3">
        <v>77432</v>
      </c>
      <c r="D79">
        <v>9960</v>
      </c>
      <c r="E79">
        <v>9480</v>
      </c>
      <c r="F79">
        <v>10620</v>
      </c>
      <c r="G79">
        <v>10740</v>
      </c>
      <c r="H79">
        <v>12420</v>
      </c>
      <c r="I79">
        <v>12420</v>
      </c>
      <c r="J79">
        <v>11640</v>
      </c>
      <c r="K79">
        <v>11700</v>
      </c>
      <c r="L79">
        <v>12360</v>
      </c>
      <c r="M79">
        <v>13860</v>
      </c>
      <c r="N79">
        <v>13080</v>
      </c>
      <c r="O79">
        <v>11220</v>
      </c>
      <c r="Q79">
        <f t="shared" si="58"/>
        <v>2000</v>
      </c>
      <c r="R79">
        <f t="shared" si="59"/>
        <v>2000</v>
      </c>
      <c r="S79">
        <f t="shared" si="60"/>
        <v>2000</v>
      </c>
      <c r="T79">
        <f t="shared" si="61"/>
        <v>2000</v>
      </c>
      <c r="U79">
        <f t="shared" si="62"/>
        <v>2000</v>
      </c>
      <c r="V79">
        <f t="shared" si="63"/>
        <v>2000</v>
      </c>
      <c r="W79">
        <f t="shared" si="64"/>
        <v>2000</v>
      </c>
      <c r="X79">
        <f t="shared" si="65"/>
        <v>2000</v>
      </c>
      <c r="Y79">
        <f t="shared" si="66"/>
        <v>2000</v>
      </c>
      <c r="Z79">
        <f t="shared" si="67"/>
        <v>2000</v>
      </c>
      <c r="AA79">
        <f t="shared" si="68"/>
        <v>2000</v>
      </c>
      <c r="AB79">
        <f t="shared" si="69"/>
        <v>2000</v>
      </c>
      <c r="AD79">
        <v>41.2</v>
      </c>
      <c r="AE79">
        <v>39.299999999999997</v>
      </c>
      <c r="AF79">
        <v>37.6</v>
      </c>
      <c r="AG79">
        <v>38.6</v>
      </c>
      <c r="AH79">
        <v>41.2</v>
      </c>
      <c r="AI79">
        <v>42</v>
      </c>
      <c r="AJ79">
        <v>41.7</v>
      </c>
      <c r="AK79">
        <v>41.7</v>
      </c>
      <c r="AL79">
        <v>42.5</v>
      </c>
      <c r="AM79">
        <v>40.299999999999997</v>
      </c>
      <c r="AN79">
        <v>39.299999999999997</v>
      </c>
      <c r="AO79">
        <v>40.5</v>
      </c>
      <c r="AQ79">
        <f t="shared" si="70"/>
        <v>4120</v>
      </c>
      <c r="AR79">
        <f t="shared" si="71"/>
        <v>3929.9999999999995</v>
      </c>
      <c r="AS79">
        <f t="shared" si="72"/>
        <v>3760</v>
      </c>
      <c r="AT79">
        <f t="shared" si="73"/>
        <v>3860</v>
      </c>
      <c r="AU79">
        <f t="shared" si="74"/>
        <v>4120</v>
      </c>
      <c r="AV79">
        <f t="shared" si="75"/>
        <v>4200</v>
      </c>
      <c r="AW79">
        <f t="shared" si="76"/>
        <v>4170</v>
      </c>
      <c r="AX79">
        <f t="shared" si="77"/>
        <v>4170</v>
      </c>
      <c r="AY79">
        <f t="shared" si="78"/>
        <v>4250</v>
      </c>
      <c r="AZ79">
        <f t="shared" si="79"/>
        <v>4029.9999999999995</v>
      </c>
      <c r="BA79">
        <f t="shared" si="80"/>
        <v>3929.9999999999995</v>
      </c>
      <c r="BB79">
        <f t="shared" si="81"/>
        <v>4050</v>
      </c>
      <c r="BJ79" s="16">
        <f t="shared" si="82"/>
        <v>1188.088</v>
      </c>
      <c r="BK79" s="16">
        <f t="shared" si="83"/>
        <v>1134.904</v>
      </c>
      <c r="BL79" s="16">
        <f t="shared" si="84"/>
        <v>1261.2160000000001</v>
      </c>
      <c r="BM79" s="16">
        <f t="shared" si="85"/>
        <v>1274.5119999999999</v>
      </c>
      <c r="BN79" s="16">
        <f t="shared" si="86"/>
        <v>1460.6560000000002</v>
      </c>
      <c r="BO79" s="16">
        <f t="shared" si="87"/>
        <v>1460.6560000000002</v>
      </c>
      <c r="BP79" s="16">
        <f t="shared" si="88"/>
        <v>1374.232</v>
      </c>
      <c r="BQ79" s="16">
        <f t="shared" si="89"/>
        <v>1380.88</v>
      </c>
      <c r="BR79" s="16">
        <f t="shared" si="90"/>
        <v>1454.008</v>
      </c>
      <c r="BS79" s="16">
        <f t="shared" si="91"/>
        <v>1620.2080000000001</v>
      </c>
      <c r="BT79" s="16">
        <f t="shared" si="92"/>
        <v>1533.7840000000001</v>
      </c>
      <c r="BU79" s="16">
        <f t="shared" si="93"/>
        <v>1327.6959999999999</v>
      </c>
      <c r="BV79" s="4">
        <f t="shared" si="94"/>
        <v>16470.84</v>
      </c>
      <c r="BX79" s="16">
        <f t="shared" si="110"/>
        <v>19797.240000000002</v>
      </c>
      <c r="BZ79" s="16">
        <f t="shared" si="95"/>
        <v>1493.232</v>
      </c>
      <c r="CA79" s="16">
        <f t="shared" si="96"/>
        <v>1422.6239999999998</v>
      </c>
      <c r="CB79" s="16">
        <f t="shared" si="97"/>
        <v>1491.9119999999998</v>
      </c>
      <c r="CC79" s="16">
        <f t="shared" si="98"/>
        <v>1517.88</v>
      </c>
      <c r="CD79" s="16">
        <f t="shared" si="99"/>
        <v>1700.856</v>
      </c>
      <c r="CE79" s="16">
        <f t="shared" si="100"/>
        <v>1713.528</v>
      </c>
      <c r="CF79" s="16">
        <f t="shared" si="101"/>
        <v>1642.944</v>
      </c>
      <c r="CG79" s="16">
        <f t="shared" si="102"/>
        <v>1648.0079999999998</v>
      </c>
      <c r="CH79" s="16">
        <f t="shared" si="103"/>
        <v>1716.3839999999998</v>
      </c>
      <c r="CI79" s="16">
        <f t="shared" si="104"/>
        <v>1808.136</v>
      </c>
      <c r="CJ79" s="16">
        <f t="shared" si="105"/>
        <v>1726.4639999999999</v>
      </c>
      <c r="CK79" s="16">
        <f t="shared" si="106"/>
        <v>1588.4879999999998</v>
      </c>
      <c r="CL79" s="4">
        <f t="shared" si="107"/>
        <v>19470.456000000002</v>
      </c>
      <c r="CN79" s="16">
        <f t="shared" si="111"/>
        <v>139500</v>
      </c>
      <c r="CO79" s="6">
        <f t="shared" si="108"/>
        <v>18.211675907239709</v>
      </c>
      <c r="CP79" s="6">
        <f t="shared" si="109"/>
        <v>20.195691294433082</v>
      </c>
    </row>
    <row r="80" spans="2:94" x14ac:dyDescent="0.25">
      <c r="B80" s="3" t="s">
        <v>67</v>
      </c>
      <c r="C80" s="3">
        <v>79126</v>
      </c>
      <c r="D80">
        <v>6000</v>
      </c>
      <c r="E80">
        <v>6400</v>
      </c>
      <c r="F80">
        <v>8160</v>
      </c>
      <c r="G80">
        <v>7760</v>
      </c>
      <c r="H80">
        <v>8000</v>
      </c>
      <c r="I80">
        <v>7200</v>
      </c>
      <c r="J80">
        <v>6640</v>
      </c>
      <c r="K80">
        <v>7040</v>
      </c>
      <c r="L80">
        <v>7440</v>
      </c>
      <c r="M80">
        <v>8960</v>
      </c>
      <c r="N80">
        <v>8240</v>
      </c>
      <c r="O80">
        <v>6480</v>
      </c>
      <c r="Q80">
        <f t="shared" si="58"/>
        <v>2000</v>
      </c>
      <c r="R80">
        <f t="shared" si="59"/>
        <v>2000</v>
      </c>
      <c r="S80">
        <f t="shared" si="60"/>
        <v>2000</v>
      </c>
      <c r="T80">
        <f t="shared" si="61"/>
        <v>2000</v>
      </c>
      <c r="U80">
        <f t="shared" si="62"/>
        <v>2000</v>
      </c>
      <c r="V80">
        <f t="shared" si="63"/>
        <v>2000</v>
      </c>
      <c r="W80">
        <f t="shared" si="64"/>
        <v>2000</v>
      </c>
      <c r="X80">
        <f t="shared" si="65"/>
        <v>2000</v>
      </c>
      <c r="Y80">
        <f t="shared" si="66"/>
        <v>2000</v>
      </c>
      <c r="Z80">
        <f t="shared" si="67"/>
        <v>2000</v>
      </c>
      <c r="AA80">
        <f t="shared" si="68"/>
        <v>2000</v>
      </c>
      <c r="AB80">
        <f t="shared" si="69"/>
        <v>2000</v>
      </c>
      <c r="AD80">
        <v>41</v>
      </c>
      <c r="AE80">
        <v>36.700000000000003</v>
      </c>
      <c r="AF80">
        <v>44.5</v>
      </c>
      <c r="AG80">
        <v>41.9</v>
      </c>
      <c r="AH80">
        <v>42.2</v>
      </c>
      <c r="AI80">
        <v>38.6</v>
      </c>
      <c r="AJ80">
        <v>37</v>
      </c>
      <c r="AK80">
        <v>35.200000000000003</v>
      </c>
      <c r="AL80">
        <v>41.9</v>
      </c>
      <c r="AM80">
        <v>41</v>
      </c>
      <c r="AN80">
        <v>41</v>
      </c>
      <c r="AO80">
        <v>40</v>
      </c>
      <c r="AQ80">
        <f t="shared" si="70"/>
        <v>4100</v>
      </c>
      <c r="AR80">
        <f t="shared" si="71"/>
        <v>3670.0000000000005</v>
      </c>
      <c r="AS80">
        <f t="shared" si="72"/>
        <v>4450</v>
      </c>
      <c r="AT80">
        <f t="shared" si="73"/>
        <v>4190</v>
      </c>
      <c r="AU80">
        <f t="shared" si="74"/>
        <v>4220</v>
      </c>
      <c r="AV80">
        <f t="shared" si="75"/>
        <v>3860</v>
      </c>
      <c r="AW80">
        <f t="shared" si="76"/>
        <v>3700</v>
      </c>
      <c r="AX80">
        <f t="shared" si="77"/>
        <v>3520.0000000000005</v>
      </c>
      <c r="AY80">
        <f t="shared" si="78"/>
        <v>4190</v>
      </c>
      <c r="AZ80">
        <f t="shared" si="79"/>
        <v>4100</v>
      </c>
      <c r="BA80">
        <f t="shared" si="80"/>
        <v>4100</v>
      </c>
      <c r="BB80">
        <f t="shared" si="81"/>
        <v>4000</v>
      </c>
      <c r="BJ80" s="16">
        <f t="shared" si="82"/>
        <v>749.31999999999994</v>
      </c>
      <c r="BK80" s="16">
        <f t="shared" si="83"/>
        <v>793.64</v>
      </c>
      <c r="BL80" s="16">
        <f t="shared" si="84"/>
        <v>988.64800000000002</v>
      </c>
      <c r="BM80" s="16">
        <f t="shared" si="85"/>
        <v>944.32799999999986</v>
      </c>
      <c r="BN80" s="16">
        <f t="shared" si="86"/>
        <v>970.92</v>
      </c>
      <c r="BO80" s="16">
        <f t="shared" si="87"/>
        <v>882.27999999999986</v>
      </c>
      <c r="BP80" s="16">
        <f t="shared" si="88"/>
        <v>820.23199999999986</v>
      </c>
      <c r="BQ80" s="16">
        <f t="shared" si="89"/>
        <v>864.55200000000002</v>
      </c>
      <c r="BR80" s="16">
        <f t="shared" si="90"/>
        <v>908.87199999999996</v>
      </c>
      <c r="BS80" s="16">
        <f t="shared" si="91"/>
        <v>1077.288</v>
      </c>
      <c r="BT80" s="16">
        <f t="shared" si="92"/>
        <v>997.51199999999983</v>
      </c>
      <c r="BU80" s="16">
        <f t="shared" si="93"/>
        <v>802.50399999999991</v>
      </c>
      <c r="BV80" s="4">
        <f t="shared" si="94"/>
        <v>10800.096000000001</v>
      </c>
      <c r="BX80" s="16">
        <f t="shared" si="110"/>
        <v>12652.512000000001</v>
      </c>
      <c r="BZ80" s="16">
        <f t="shared" si="95"/>
        <v>1155.8400000000001</v>
      </c>
      <c r="CA80" s="16">
        <f t="shared" si="96"/>
        <v>1121.4879999999998</v>
      </c>
      <c r="CB80" s="16">
        <f t="shared" si="97"/>
        <v>1393.5840000000001</v>
      </c>
      <c r="CC80" s="16">
        <f t="shared" si="98"/>
        <v>1318.6399999999999</v>
      </c>
      <c r="CD80" s="16">
        <f t="shared" si="99"/>
        <v>1343.6480000000001</v>
      </c>
      <c r="CE80" s="16">
        <f t="shared" si="100"/>
        <v>1219.1039999999998</v>
      </c>
      <c r="CF80" s="16">
        <f t="shared" si="101"/>
        <v>1146.4959999999999</v>
      </c>
      <c r="CG80" s="16">
        <f t="shared" si="102"/>
        <v>1151.7440000000001</v>
      </c>
      <c r="CH80" s="16">
        <f t="shared" si="103"/>
        <v>1291.6320000000001</v>
      </c>
      <c r="CI80" s="16">
        <f t="shared" si="104"/>
        <v>1405.6640000000002</v>
      </c>
      <c r="CJ80" s="16">
        <f t="shared" si="105"/>
        <v>1344.8960000000002</v>
      </c>
      <c r="CK80" s="16">
        <f t="shared" si="106"/>
        <v>1180.5119999999999</v>
      </c>
      <c r="CL80" s="4">
        <f t="shared" si="107"/>
        <v>15073.248000000001</v>
      </c>
      <c r="CN80" s="16">
        <f t="shared" si="111"/>
        <v>88320</v>
      </c>
      <c r="CO80" s="6">
        <f t="shared" si="108"/>
        <v>39.565870525595329</v>
      </c>
      <c r="CP80" s="6">
        <f t="shared" si="109"/>
        <v>17.151847539132969</v>
      </c>
    </row>
    <row r="81" spans="2:94" x14ac:dyDescent="0.25">
      <c r="B81" s="3" t="s">
        <v>67</v>
      </c>
      <c r="C81" s="3">
        <v>81319</v>
      </c>
      <c r="D81">
        <v>6600</v>
      </c>
      <c r="E81">
        <v>6840</v>
      </c>
      <c r="F81">
        <v>7860</v>
      </c>
      <c r="G81">
        <v>9600</v>
      </c>
      <c r="H81">
        <v>10260</v>
      </c>
      <c r="I81">
        <v>9540</v>
      </c>
      <c r="J81">
        <v>8220</v>
      </c>
      <c r="K81">
        <v>7680</v>
      </c>
      <c r="L81">
        <v>7560</v>
      </c>
      <c r="M81">
        <v>8640</v>
      </c>
      <c r="N81">
        <v>8760</v>
      </c>
      <c r="O81">
        <v>7500</v>
      </c>
      <c r="Q81">
        <f t="shared" si="58"/>
        <v>2000</v>
      </c>
      <c r="R81">
        <f t="shared" si="59"/>
        <v>2000</v>
      </c>
      <c r="S81">
        <f t="shared" si="60"/>
        <v>2000</v>
      </c>
      <c r="T81">
        <f t="shared" si="61"/>
        <v>2000</v>
      </c>
      <c r="U81">
        <f t="shared" si="62"/>
        <v>2000</v>
      </c>
      <c r="V81">
        <f t="shared" si="63"/>
        <v>2000</v>
      </c>
      <c r="W81">
        <f t="shared" si="64"/>
        <v>2000</v>
      </c>
      <c r="X81">
        <f t="shared" si="65"/>
        <v>2000</v>
      </c>
      <c r="Y81">
        <f t="shared" si="66"/>
        <v>2000</v>
      </c>
      <c r="Z81">
        <f t="shared" si="67"/>
        <v>2000</v>
      </c>
      <c r="AA81">
        <f t="shared" si="68"/>
        <v>2000</v>
      </c>
      <c r="AB81">
        <f t="shared" si="69"/>
        <v>2000</v>
      </c>
      <c r="AD81">
        <v>28.3</v>
      </c>
      <c r="AE81">
        <v>30</v>
      </c>
      <c r="AF81">
        <v>34.299999999999997</v>
      </c>
      <c r="AG81">
        <v>36.200000000000003</v>
      </c>
      <c r="AH81">
        <v>35.700000000000003</v>
      </c>
      <c r="AI81">
        <v>32.6</v>
      </c>
      <c r="AJ81">
        <v>32.6</v>
      </c>
      <c r="AK81">
        <v>31.9</v>
      </c>
      <c r="AL81">
        <v>31</v>
      </c>
      <c r="AM81">
        <v>30.7</v>
      </c>
      <c r="AN81">
        <v>31</v>
      </c>
      <c r="AO81">
        <v>29.7</v>
      </c>
      <c r="AQ81">
        <f t="shared" si="70"/>
        <v>2830</v>
      </c>
      <c r="AR81">
        <f t="shared" si="71"/>
        <v>3000</v>
      </c>
      <c r="AS81">
        <f t="shared" si="72"/>
        <v>3429.9999999999995</v>
      </c>
      <c r="AT81">
        <f t="shared" si="73"/>
        <v>3620.0000000000005</v>
      </c>
      <c r="AU81">
        <f t="shared" si="74"/>
        <v>3570.0000000000005</v>
      </c>
      <c r="AV81">
        <f t="shared" si="75"/>
        <v>3260</v>
      </c>
      <c r="AW81">
        <f t="shared" si="76"/>
        <v>3260</v>
      </c>
      <c r="AX81">
        <f t="shared" si="77"/>
        <v>3190</v>
      </c>
      <c r="AY81">
        <f t="shared" si="78"/>
        <v>3100</v>
      </c>
      <c r="AZ81">
        <f t="shared" si="79"/>
        <v>3070</v>
      </c>
      <c r="BA81">
        <f t="shared" si="80"/>
        <v>3100</v>
      </c>
      <c r="BB81">
        <f t="shared" si="81"/>
        <v>2970</v>
      </c>
      <c r="BJ81" s="16">
        <f t="shared" si="82"/>
        <v>815.8</v>
      </c>
      <c r="BK81" s="16">
        <f t="shared" si="83"/>
        <v>842.39199999999994</v>
      </c>
      <c r="BL81" s="16">
        <f t="shared" si="84"/>
        <v>955.40800000000002</v>
      </c>
      <c r="BM81" s="16">
        <f t="shared" si="85"/>
        <v>1148.2</v>
      </c>
      <c r="BN81" s="16">
        <f t="shared" si="86"/>
        <v>1221.328</v>
      </c>
      <c r="BO81" s="16">
        <f t="shared" si="87"/>
        <v>1141.5520000000001</v>
      </c>
      <c r="BP81" s="16">
        <f t="shared" si="88"/>
        <v>995.29599999999994</v>
      </c>
      <c r="BQ81" s="16">
        <f t="shared" si="89"/>
        <v>935.46399999999983</v>
      </c>
      <c r="BR81" s="16">
        <f t="shared" si="90"/>
        <v>922.16800000000001</v>
      </c>
      <c r="BS81" s="16">
        <f t="shared" si="91"/>
        <v>1041.8320000000001</v>
      </c>
      <c r="BT81" s="16">
        <f t="shared" si="92"/>
        <v>1055.1279999999999</v>
      </c>
      <c r="BU81" s="16">
        <f t="shared" si="93"/>
        <v>915.51999999999987</v>
      </c>
      <c r="BV81" s="4">
        <f t="shared" si="94"/>
        <v>11990.088000000002</v>
      </c>
      <c r="BX81" s="16">
        <f t="shared" si="110"/>
        <v>14151.816000000001</v>
      </c>
      <c r="BZ81" s="16">
        <f t="shared" si="95"/>
        <v>1005.3119999999999</v>
      </c>
      <c r="CA81" s="16">
        <f t="shared" si="96"/>
        <v>1052.4959999999999</v>
      </c>
      <c r="CB81" s="16">
        <f t="shared" si="97"/>
        <v>1206.6959999999999</v>
      </c>
      <c r="CC81" s="16">
        <f t="shared" si="98"/>
        <v>1383.6480000000001</v>
      </c>
      <c r="CD81" s="16">
        <f t="shared" si="99"/>
        <v>1431.4320000000002</v>
      </c>
      <c r="CE81" s="16">
        <f t="shared" si="100"/>
        <v>1321.56</v>
      </c>
      <c r="CF81" s="16">
        <f t="shared" si="101"/>
        <v>1210.152</v>
      </c>
      <c r="CG81" s="16">
        <f t="shared" si="102"/>
        <v>1153.4880000000001</v>
      </c>
      <c r="CH81" s="16">
        <f t="shared" si="103"/>
        <v>1129.104</v>
      </c>
      <c r="CI81" s="16">
        <f t="shared" si="104"/>
        <v>1215.5039999999999</v>
      </c>
      <c r="CJ81" s="16">
        <f t="shared" si="105"/>
        <v>1230.384</v>
      </c>
      <c r="CK81" s="16">
        <f t="shared" si="106"/>
        <v>1103.4479999999999</v>
      </c>
      <c r="CL81" s="4">
        <f t="shared" si="107"/>
        <v>14443.224</v>
      </c>
      <c r="CN81" s="16">
        <f t="shared" si="111"/>
        <v>99060</v>
      </c>
      <c r="CO81" s="6">
        <f t="shared" si="108"/>
        <v>20.459699711962067</v>
      </c>
      <c r="CP81" s="6">
        <f t="shared" si="109"/>
        <v>18.029292195353364</v>
      </c>
    </row>
    <row r="82" spans="2:94" x14ac:dyDescent="0.25">
      <c r="B82" s="3" t="s">
        <v>67</v>
      </c>
      <c r="C82" s="3">
        <v>90501</v>
      </c>
      <c r="D82">
        <v>13080</v>
      </c>
      <c r="E82">
        <v>13560</v>
      </c>
      <c r="F82">
        <v>15000</v>
      </c>
      <c r="G82">
        <v>14640</v>
      </c>
      <c r="H82">
        <v>16440</v>
      </c>
      <c r="I82">
        <v>16080</v>
      </c>
      <c r="J82">
        <v>14640</v>
      </c>
      <c r="K82">
        <v>13680</v>
      </c>
      <c r="L82">
        <v>13440</v>
      </c>
      <c r="M82">
        <v>16680</v>
      </c>
      <c r="N82">
        <v>18120</v>
      </c>
      <c r="O82">
        <v>15600</v>
      </c>
      <c r="Q82">
        <f t="shared" si="58"/>
        <v>2000</v>
      </c>
      <c r="R82">
        <f t="shared" si="59"/>
        <v>2000</v>
      </c>
      <c r="S82">
        <f t="shared" si="60"/>
        <v>2000</v>
      </c>
      <c r="T82">
        <f t="shared" si="61"/>
        <v>2000</v>
      </c>
      <c r="U82">
        <f t="shared" si="62"/>
        <v>2000</v>
      </c>
      <c r="V82">
        <f t="shared" si="63"/>
        <v>2000</v>
      </c>
      <c r="W82">
        <f t="shared" si="64"/>
        <v>2000</v>
      </c>
      <c r="X82">
        <f t="shared" si="65"/>
        <v>2000</v>
      </c>
      <c r="Y82">
        <f t="shared" si="66"/>
        <v>2000</v>
      </c>
      <c r="Z82">
        <f t="shared" si="67"/>
        <v>2000</v>
      </c>
      <c r="AA82">
        <f t="shared" si="68"/>
        <v>2000</v>
      </c>
      <c r="AB82">
        <f t="shared" si="69"/>
        <v>2000</v>
      </c>
      <c r="AD82">
        <v>43.7</v>
      </c>
      <c r="AE82">
        <v>42.7</v>
      </c>
      <c r="AF82">
        <v>44.2</v>
      </c>
      <c r="AG82">
        <v>42.8</v>
      </c>
      <c r="AH82">
        <v>44.5</v>
      </c>
      <c r="AI82">
        <v>44.6</v>
      </c>
      <c r="AJ82">
        <v>44.9</v>
      </c>
      <c r="AK82">
        <v>50.9</v>
      </c>
      <c r="AL82">
        <v>43.7</v>
      </c>
      <c r="AM82">
        <v>48.8</v>
      </c>
      <c r="AN82">
        <v>50.8</v>
      </c>
      <c r="AO82">
        <v>49.2</v>
      </c>
      <c r="AQ82">
        <f t="shared" si="70"/>
        <v>4370</v>
      </c>
      <c r="AR82">
        <f t="shared" si="71"/>
        <v>4270</v>
      </c>
      <c r="AS82">
        <f t="shared" si="72"/>
        <v>4420</v>
      </c>
      <c r="AT82">
        <f t="shared" si="73"/>
        <v>4280</v>
      </c>
      <c r="AU82">
        <f t="shared" si="74"/>
        <v>4450</v>
      </c>
      <c r="AV82">
        <f t="shared" si="75"/>
        <v>4460</v>
      </c>
      <c r="AW82">
        <f t="shared" si="76"/>
        <v>4490</v>
      </c>
      <c r="AX82">
        <f t="shared" si="77"/>
        <v>5090</v>
      </c>
      <c r="AY82">
        <f t="shared" si="78"/>
        <v>4370</v>
      </c>
      <c r="AZ82">
        <f t="shared" si="79"/>
        <v>4880</v>
      </c>
      <c r="BA82">
        <f t="shared" si="80"/>
        <v>5080</v>
      </c>
      <c r="BB82">
        <f t="shared" si="81"/>
        <v>4920</v>
      </c>
      <c r="BJ82" s="16">
        <f t="shared" si="82"/>
        <v>1533.7840000000001</v>
      </c>
      <c r="BK82" s="16">
        <f t="shared" si="83"/>
        <v>1586.9680000000001</v>
      </c>
      <c r="BL82" s="16">
        <f t="shared" si="84"/>
        <v>1746.52</v>
      </c>
      <c r="BM82" s="16">
        <f t="shared" si="85"/>
        <v>1706.6320000000001</v>
      </c>
      <c r="BN82" s="16">
        <f t="shared" si="86"/>
        <v>1906.0720000000001</v>
      </c>
      <c r="BO82" s="16">
        <f t="shared" si="87"/>
        <v>1866.184</v>
      </c>
      <c r="BP82" s="16">
        <f t="shared" si="88"/>
        <v>1706.6320000000001</v>
      </c>
      <c r="BQ82" s="16">
        <f t="shared" si="89"/>
        <v>1600.2640000000001</v>
      </c>
      <c r="BR82" s="16">
        <f t="shared" si="90"/>
        <v>1573.672</v>
      </c>
      <c r="BS82" s="16">
        <f t="shared" si="91"/>
        <v>1932.664</v>
      </c>
      <c r="BT82" s="16">
        <f t="shared" si="92"/>
        <v>2092.2159999999999</v>
      </c>
      <c r="BU82" s="16">
        <f t="shared" si="93"/>
        <v>1813</v>
      </c>
      <c r="BV82" s="4">
        <f t="shared" si="94"/>
        <v>21064.608</v>
      </c>
      <c r="BX82" s="16">
        <f t="shared" si="110"/>
        <v>25585.056</v>
      </c>
      <c r="BZ82" s="16">
        <f t="shared" si="95"/>
        <v>1796.1599999999999</v>
      </c>
      <c r="CA82" s="16">
        <f t="shared" si="96"/>
        <v>1820.8319999999999</v>
      </c>
      <c r="CB82" s="16">
        <f t="shared" si="97"/>
        <v>1966.1279999999999</v>
      </c>
      <c r="CC82" s="16">
        <f t="shared" si="98"/>
        <v>1913.568</v>
      </c>
      <c r="CD82" s="16">
        <f t="shared" si="99"/>
        <v>2092.4159999999997</v>
      </c>
      <c r="CE82" s="16">
        <f t="shared" si="100"/>
        <v>2063.616</v>
      </c>
      <c r="CF82" s="16">
        <f t="shared" si="101"/>
        <v>1946.8320000000001</v>
      </c>
      <c r="CG82" s="16">
        <f t="shared" si="102"/>
        <v>1960.848</v>
      </c>
      <c r="CH82" s="16">
        <f t="shared" si="103"/>
        <v>1826.5439999999999</v>
      </c>
      <c r="CI82" s="16">
        <f t="shared" si="104"/>
        <v>2180.7839999999997</v>
      </c>
      <c r="CJ82" s="16">
        <f t="shared" si="105"/>
        <v>2334</v>
      </c>
      <c r="CK82" s="16">
        <f t="shared" si="106"/>
        <v>2095.9680000000003</v>
      </c>
      <c r="CL82" s="4">
        <f t="shared" si="107"/>
        <v>23997.696</v>
      </c>
      <c r="CN82" s="16">
        <f t="shared" si="111"/>
        <v>180960</v>
      </c>
      <c r="CO82" s="6">
        <f t="shared" si="108"/>
        <v>13.924246774494931</v>
      </c>
      <c r="CP82" s="6">
        <f t="shared" si="109"/>
        <v>21.459919880778223</v>
      </c>
    </row>
    <row r="83" spans="2:94" x14ac:dyDescent="0.25">
      <c r="B83" s="3" t="s">
        <v>67</v>
      </c>
      <c r="C83" s="3">
        <v>90715</v>
      </c>
      <c r="D83">
        <v>13380</v>
      </c>
      <c r="E83">
        <v>12780</v>
      </c>
      <c r="F83">
        <v>13020</v>
      </c>
      <c r="G83">
        <v>11280</v>
      </c>
      <c r="H83">
        <v>12600</v>
      </c>
      <c r="I83">
        <v>12480</v>
      </c>
      <c r="J83">
        <v>12660</v>
      </c>
      <c r="K83">
        <v>13800</v>
      </c>
      <c r="L83">
        <v>15540</v>
      </c>
      <c r="M83">
        <v>16620</v>
      </c>
      <c r="N83">
        <v>16560</v>
      </c>
      <c r="O83">
        <v>13560</v>
      </c>
      <c r="Q83">
        <f t="shared" si="58"/>
        <v>2000</v>
      </c>
      <c r="R83">
        <f t="shared" si="59"/>
        <v>2000</v>
      </c>
      <c r="S83">
        <f t="shared" si="60"/>
        <v>2000</v>
      </c>
      <c r="T83">
        <f t="shared" si="61"/>
        <v>2000</v>
      </c>
      <c r="U83">
        <f t="shared" si="62"/>
        <v>2000</v>
      </c>
      <c r="V83">
        <f t="shared" si="63"/>
        <v>2000</v>
      </c>
      <c r="W83">
        <f t="shared" si="64"/>
        <v>2000</v>
      </c>
      <c r="X83">
        <f t="shared" si="65"/>
        <v>2000</v>
      </c>
      <c r="Y83">
        <f t="shared" si="66"/>
        <v>2000</v>
      </c>
      <c r="Z83">
        <f t="shared" si="67"/>
        <v>2000</v>
      </c>
      <c r="AA83">
        <f t="shared" si="68"/>
        <v>2000</v>
      </c>
      <c r="AB83">
        <f t="shared" si="69"/>
        <v>2000</v>
      </c>
      <c r="AD83">
        <v>40.5</v>
      </c>
      <c r="AE83">
        <v>37</v>
      </c>
      <c r="AF83">
        <v>42</v>
      </c>
      <c r="AG83">
        <v>39.1</v>
      </c>
      <c r="AH83">
        <v>36.700000000000003</v>
      </c>
      <c r="AI83">
        <v>40.299999999999997</v>
      </c>
      <c r="AJ83">
        <v>39.299999999999997</v>
      </c>
      <c r="AK83">
        <v>40.5</v>
      </c>
      <c r="AL83">
        <v>44.1</v>
      </c>
      <c r="AM83">
        <v>46.5</v>
      </c>
      <c r="AN83">
        <v>43.2</v>
      </c>
      <c r="AO83">
        <v>40.299999999999997</v>
      </c>
      <c r="AQ83">
        <f t="shared" si="70"/>
        <v>4050</v>
      </c>
      <c r="AR83">
        <f t="shared" si="71"/>
        <v>3700</v>
      </c>
      <c r="AS83">
        <f t="shared" si="72"/>
        <v>4200</v>
      </c>
      <c r="AT83">
        <f t="shared" si="73"/>
        <v>3910</v>
      </c>
      <c r="AU83">
        <f t="shared" si="74"/>
        <v>3670.0000000000005</v>
      </c>
      <c r="AV83">
        <f t="shared" si="75"/>
        <v>4029.9999999999995</v>
      </c>
      <c r="AW83">
        <f t="shared" si="76"/>
        <v>3929.9999999999995</v>
      </c>
      <c r="AX83">
        <f t="shared" si="77"/>
        <v>4050</v>
      </c>
      <c r="AY83">
        <f t="shared" si="78"/>
        <v>4410</v>
      </c>
      <c r="AZ83">
        <f t="shared" si="79"/>
        <v>4650</v>
      </c>
      <c r="BA83">
        <f t="shared" si="80"/>
        <v>4320</v>
      </c>
      <c r="BB83">
        <f t="shared" si="81"/>
        <v>4029.9999999999995</v>
      </c>
      <c r="BJ83" s="16">
        <f t="shared" si="82"/>
        <v>1567.0240000000001</v>
      </c>
      <c r="BK83" s="16">
        <f t="shared" si="83"/>
        <v>1500.5440000000001</v>
      </c>
      <c r="BL83" s="16">
        <f t="shared" si="84"/>
        <v>1527.136</v>
      </c>
      <c r="BM83" s="16">
        <f t="shared" si="85"/>
        <v>1334.3440000000001</v>
      </c>
      <c r="BN83" s="16">
        <f t="shared" si="86"/>
        <v>1480.6000000000001</v>
      </c>
      <c r="BO83" s="16">
        <f t="shared" si="87"/>
        <v>1467.3040000000001</v>
      </c>
      <c r="BP83" s="16">
        <f t="shared" si="88"/>
        <v>1487.248</v>
      </c>
      <c r="BQ83" s="16">
        <f t="shared" si="89"/>
        <v>1613.5600000000002</v>
      </c>
      <c r="BR83" s="16">
        <f t="shared" si="90"/>
        <v>1806.3520000000001</v>
      </c>
      <c r="BS83" s="16">
        <f t="shared" si="91"/>
        <v>1926.0160000000001</v>
      </c>
      <c r="BT83" s="16">
        <f t="shared" si="92"/>
        <v>1919.3680000000002</v>
      </c>
      <c r="BU83" s="16">
        <f t="shared" si="93"/>
        <v>1586.9680000000001</v>
      </c>
      <c r="BV83" s="4">
        <f t="shared" si="94"/>
        <v>19216.464</v>
      </c>
      <c r="BX83" s="16">
        <f t="shared" si="110"/>
        <v>23256.528000000002</v>
      </c>
      <c r="BZ83" s="16">
        <f t="shared" si="95"/>
        <v>1770.7919999999999</v>
      </c>
      <c r="CA83" s="16">
        <f t="shared" si="96"/>
        <v>1664.712</v>
      </c>
      <c r="CB83" s="16">
        <f t="shared" si="97"/>
        <v>1764.1679999999999</v>
      </c>
      <c r="CC83" s="16">
        <f t="shared" si="98"/>
        <v>1571.3760000000002</v>
      </c>
      <c r="CD83" s="16">
        <f t="shared" si="99"/>
        <v>1644.768</v>
      </c>
      <c r="CE83" s="16">
        <f t="shared" si="100"/>
        <v>1691.6639999999998</v>
      </c>
      <c r="CF83" s="16">
        <f t="shared" si="101"/>
        <v>1691.0159999999996</v>
      </c>
      <c r="CG83" s="16">
        <f t="shared" si="102"/>
        <v>1806.2399999999998</v>
      </c>
      <c r="CH83" s="16">
        <f t="shared" si="103"/>
        <v>2010.12</v>
      </c>
      <c r="CI83" s="16">
        <f t="shared" si="104"/>
        <v>2139.288</v>
      </c>
      <c r="CJ83" s="16">
        <f t="shared" si="105"/>
        <v>2081.9519999999998</v>
      </c>
      <c r="CK83" s="16">
        <f t="shared" si="106"/>
        <v>1782.8159999999998</v>
      </c>
      <c r="CL83" s="4">
        <f t="shared" si="107"/>
        <v>21618.912</v>
      </c>
      <c r="CN83" s="16">
        <f t="shared" si="111"/>
        <v>164280</v>
      </c>
      <c r="CO83" s="6">
        <f t="shared" si="108"/>
        <v>12.502029509695433</v>
      </c>
      <c r="CP83" s="6">
        <f t="shared" si="109"/>
        <v>21.023971944057983</v>
      </c>
    </row>
    <row r="84" spans="2:94" x14ac:dyDescent="0.25">
      <c r="B84" s="3" t="s">
        <v>67</v>
      </c>
      <c r="C84" s="3">
        <v>93439</v>
      </c>
      <c r="D84">
        <v>10860</v>
      </c>
      <c r="E84">
        <v>10680</v>
      </c>
      <c r="F84">
        <v>10620</v>
      </c>
      <c r="G84">
        <v>10080</v>
      </c>
      <c r="H84">
        <v>11760</v>
      </c>
      <c r="I84">
        <v>11760</v>
      </c>
      <c r="J84">
        <v>11040</v>
      </c>
      <c r="K84">
        <v>11400</v>
      </c>
      <c r="L84">
        <v>10560</v>
      </c>
      <c r="M84">
        <v>11940</v>
      </c>
      <c r="N84">
        <v>11940</v>
      </c>
      <c r="O84">
        <v>11160</v>
      </c>
      <c r="Q84">
        <f t="shared" si="58"/>
        <v>2000</v>
      </c>
      <c r="R84">
        <f t="shared" si="59"/>
        <v>2000</v>
      </c>
      <c r="S84">
        <f t="shared" si="60"/>
        <v>2000</v>
      </c>
      <c r="T84">
        <f t="shared" si="61"/>
        <v>2000</v>
      </c>
      <c r="U84">
        <f t="shared" si="62"/>
        <v>2000</v>
      </c>
      <c r="V84">
        <f t="shared" si="63"/>
        <v>2000</v>
      </c>
      <c r="W84">
        <f t="shared" si="64"/>
        <v>2000</v>
      </c>
      <c r="X84">
        <f t="shared" si="65"/>
        <v>2000</v>
      </c>
      <c r="Y84">
        <f t="shared" si="66"/>
        <v>2000</v>
      </c>
      <c r="Z84">
        <f t="shared" si="67"/>
        <v>2000</v>
      </c>
      <c r="AA84">
        <f t="shared" si="68"/>
        <v>2000</v>
      </c>
      <c r="AB84">
        <f t="shared" si="69"/>
        <v>2000</v>
      </c>
      <c r="AD84">
        <v>32.799999999999997</v>
      </c>
      <c r="AE84">
        <v>34.700000000000003</v>
      </c>
      <c r="AF84">
        <v>34.700000000000003</v>
      </c>
      <c r="AG84">
        <v>37</v>
      </c>
      <c r="AH84">
        <v>36</v>
      </c>
      <c r="AI84">
        <v>37.4</v>
      </c>
      <c r="AJ84">
        <v>36.700000000000003</v>
      </c>
      <c r="AK84">
        <v>35.700000000000003</v>
      </c>
      <c r="AL84">
        <v>35.5</v>
      </c>
      <c r="AM84">
        <v>37.200000000000003</v>
      </c>
      <c r="AN84">
        <v>36.700000000000003</v>
      </c>
      <c r="AO84">
        <v>38.6</v>
      </c>
      <c r="AQ84">
        <f t="shared" si="70"/>
        <v>3279.9999999999995</v>
      </c>
      <c r="AR84">
        <f t="shared" si="71"/>
        <v>3470.0000000000005</v>
      </c>
      <c r="AS84">
        <f t="shared" si="72"/>
        <v>3470.0000000000005</v>
      </c>
      <c r="AT84">
        <f t="shared" si="73"/>
        <v>3700</v>
      </c>
      <c r="AU84">
        <f t="shared" si="74"/>
        <v>3600</v>
      </c>
      <c r="AV84">
        <f t="shared" si="75"/>
        <v>3740</v>
      </c>
      <c r="AW84">
        <f t="shared" si="76"/>
        <v>3670.0000000000005</v>
      </c>
      <c r="AX84">
        <f t="shared" si="77"/>
        <v>3570.0000000000005</v>
      </c>
      <c r="AY84">
        <f t="shared" si="78"/>
        <v>3550</v>
      </c>
      <c r="AZ84">
        <f t="shared" si="79"/>
        <v>3720.0000000000005</v>
      </c>
      <c r="BA84">
        <f t="shared" si="80"/>
        <v>3670.0000000000005</v>
      </c>
      <c r="BB84">
        <f t="shared" si="81"/>
        <v>3860</v>
      </c>
      <c r="BJ84" s="16">
        <f t="shared" si="82"/>
        <v>1287.808</v>
      </c>
      <c r="BK84" s="16">
        <f t="shared" si="83"/>
        <v>1267.864</v>
      </c>
      <c r="BL84" s="16">
        <f t="shared" si="84"/>
        <v>1261.2160000000001</v>
      </c>
      <c r="BM84" s="16">
        <f t="shared" si="85"/>
        <v>1201.384</v>
      </c>
      <c r="BN84" s="16">
        <f t="shared" si="86"/>
        <v>1387.528</v>
      </c>
      <c r="BO84" s="16">
        <f t="shared" si="87"/>
        <v>1387.528</v>
      </c>
      <c r="BP84" s="16">
        <f t="shared" si="88"/>
        <v>1307.752</v>
      </c>
      <c r="BQ84" s="16">
        <f t="shared" si="89"/>
        <v>1347.64</v>
      </c>
      <c r="BR84" s="16">
        <f t="shared" si="90"/>
        <v>1254.568</v>
      </c>
      <c r="BS84" s="16">
        <f t="shared" si="91"/>
        <v>1407.472</v>
      </c>
      <c r="BT84" s="16">
        <f t="shared" si="92"/>
        <v>1407.472</v>
      </c>
      <c r="BU84" s="16">
        <f t="shared" si="93"/>
        <v>1321.048</v>
      </c>
      <c r="BV84" s="4">
        <f t="shared" si="94"/>
        <v>15839.279999999999</v>
      </c>
      <c r="BX84" s="16">
        <f t="shared" si="110"/>
        <v>19001.52</v>
      </c>
      <c r="BZ84" s="16">
        <f t="shared" si="95"/>
        <v>1436.136</v>
      </c>
      <c r="CA84" s="16">
        <f t="shared" si="96"/>
        <v>1451.04</v>
      </c>
      <c r="CB84" s="16">
        <f t="shared" si="97"/>
        <v>1445.9760000000001</v>
      </c>
      <c r="CC84" s="16">
        <f t="shared" si="98"/>
        <v>1436.8319999999999</v>
      </c>
      <c r="CD84" s="16">
        <f t="shared" si="99"/>
        <v>1562.7840000000001</v>
      </c>
      <c r="CE84" s="16">
        <f t="shared" si="100"/>
        <v>1584.96</v>
      </c>
      <c r="CF84" s="16">
        <f t="shared" si="101"/>
        <v>1513.1040000000003</v>
      </c>
      <c r="CG84" s="16">
        <f t="shared" si="102"/>
        <v>1527.6480000000001</v>
      </c>
      <c r="CH84" s="16">
        <f t="shared" si="103"/>
        <v>1453.5839999999998</v>
      </c>
      <c r="CI84" s="16">
        <f t="shared" si="104"/>
        <v>1596.9840000000002</v>
      </c>
      <c r="CJ84" s="16">
        <f t="shared" si="105"/>
        <v>1589.0640000000003</v>
      </c>
      <c r="CK84" s="16">
        <f t="shared" si="106"/>
        <v>1553.328</v>
      </c>
      <c r="CL84" s="4">
        <f t="shared" si="107"/>
        <v>18151.440000000002</v>
      </c>
      <c r="CN84" s="16">
        <f t="shared" si="111"/>
        <v>133800</v>
      </c>
      <c r="CO84" s="6">
        <f t="shared" si="108"/>
        <v>14.597633225752716</v>
      </c>
      <c r="CP84" s="6">
        <f t="shared" si="109"/>
        <v>19.964543842901961</v>
      </c>
    </row>
    <row r="85" spans="2:94" x14ac:dyDescent="0.25">
      <c r="B85" s="3" t="s">
        <v>67</v>
      </c>
      <c r="C85" s="3">
        <v>94407</v>
      </c>
      <c r="D85">
        <v>7620</v>
      </c>
      <c r="E85">
        <v>7860</v>
      </c>
      <c r="F85">
        <v>8700</v>
      </c>
      <c r="G85">
        <v>9420</v>
      </c>
      <c r="H85">
        <v>11100</v>
      </c>
      <c r="I85">
        <v>10980</v>
      </c>
      <c r="J85">
        <v>9300</v>
      </c>
      <c r="K85">
        <v>8460</v>
      </c>
      <c r="L85">
        <v>7560</v>
      </c>
      <c r="M85">
        <v>8820</v>
      </c>
      <c r="N85">
        <v>7980</v>
      </c>
      <c r="O85">
        <v>7140</v>
      </c>
      <c r="Q85">
        <f t="shared" si="58"/>
        <v>2000</v>
      </c>
      <c r="R85">
        <f t="shared" si="59"/>
        <v>2000</v>
      </c>
      <c r="S85">
        <f t="shared" si="60"/>
        <v>2000</v>
      </c>
      <c r="T85">
        <f t="shared" si="61"/>
        <v>2000</v>
      </c>
      <c r="U85">
        <f t="shared" si="62"/>
        <v>2000</v>
      </c>
      <c r="V85">
        <f t="shared" si="63"/>
        <v>2000</v>
      </c>
      <c r="W85">
        <f t="shared" si="64"/>
        <v>2000</v>
      </c>
      <c r="X85">
        <f t="shared" si="65"/>
        <v>2000</v>
      </c>
      <c r="Y85">
        <f t="shared" si="66"/>
        <v>2000</v>
      </c>
      <c r="Z85">
        <f t="shared" si="67"/>
        <v>2000</v>
      </c>
      <c r="AA85">
        <f t="shared" si="68"/>
        <v>2000</v>
      </c>
      <c r="AB85">
        <f t="shared" si="69"/>
        <v>2000</v>
      </c>
      <c r="AD85">
        <v>29.7</v>
      </c>
      <c r="AE85">
        <v>34.299999999999997</v>
      </c>
      <c r="AF85">
        <v>37.9</v>
      </c>
      <c r="AG85">
        <v>39.799999999999997</v>
      </c>
      <c r="AH85">
        <v>43.2</v>
      </c>
      <c r="AI85">
        <v>43.6</v>
      </c>
      <c r="AJ85">
        <v>42.2</v>
      </c>
      <c r="AK85">
        <v>34</v>
      </c>
      <c r="AL85">
        <v>34</v>
      </c>
      <c r="AM85">
        <v>33.5</v>
      </c>
      <c r="AN85">
        <v>30.5</v>
      </c>
      <c r="AO85">
        <v>29</v>
      </c>
      <c r="AQ85">
        <f t="shared" si="70"/>
        <v>2970</v>
      </c>
      <c r="AR85">
        <f t="shared" si="71"/>
        <v>3429.9999999999995</v>
      </c>
      <c r="AS85">
        <f t="shared" si="72"/>
        <v>3790</v>
      </c>
      <c r="AT85">
        <f t="shared" si="73"/>
        <v>3979.9999999999995</v>
      </c>
      <c r="AU85">
        <f t="shared" si="74"/>
        <v>4320</v>
      </c>
      <c r="AV85">
        <f t="shared" si="75"/>
        <v>4360</v>
      </c>
      <c r="AW85">
        <f t="shared" si="76"/>
        <v>4220</v>
      </c>
      <c r="AX85">
        <f t="shared" si="77"/>
        <v>3400</v>
      </c>
      <c r="AY85">
        <f t="shared" si="78"/>
        <v>3400</v>
      </c>
      <c r="AZ85">
        <f t="shared" si="79"/>
        <v>3350</v>
      </c>
      <c r="BA85">
        <f t="shared" si="80"/>
        <v>3050</v>
      </c>
      <c r="BB85">
        <f t="shared" si="81"/>
        <v>2900</v>
      </c>
      <c r="BJ85" s="16">
        <f t="shared" si="82"/>
        <v>928.81599999999992</v>
      </c>
      <c r="BK85" s="16">
        <f t="shared" si="83"/>
        <v>955.40800000000002</v>
      </c>
      <c r="BL85" s="16">
        <f t="shared" si="84"/>
        <v>1048.48</v>
      </c>
      <c r="BM85" s="16">
        <f t="shared" si="85"/>
        <v>1128.2560000000001</v>
      </c>
      <c r="BN85" s="16">
        <f t="shared" si="86"/>
        <v>1314.4</v>
      </c>
      <c r="BO85" s="16">
        <f t="shared" si="87"/>
        <v>1301.104</v>
      </c>
      <c r="BP85" s="16">
        <f t="shared" si="88"/>
        <v>1114.96</v>
      </c>
      <c r="BQ85" s="16">
        <f t="shared" si="89"/>
        <v>1021.888</v>
      </c>
      <c r="BR85" s="16">
        <f t="shared" si="90"/>
        <v>922.16800000000001</v>
      </c>
      <c r="BS85" s="16">
        <f t="shared" si="91"/>
        <v>1061.7760000000001</v>
      </c>
      <c r="BT85" s="16">
        <f t="shared" si="92"/>
        <v>968.70399999999984</v>
      </c>
      <c r="BU85" s="16">
        <f t="shared" si="93"/>
        <v>875.63199999999995</v>
      </c>
      <c r="BV85" s="4">
        <f t="shared" si="94"/>
        <v>12641.592000000001</v>
      </c>
      <c r="BX85" s="16">
        <f t="shared" si="110"/>
        <v>14972.664000000001</v>
      </c>
      <c r="BZ85" s="16">
        <f t="shared" si="95"/>
        <v>1113.576</v>
      </c>
      <c r="CA85" s="16">
        <f t="shared" si="96"/>
        <v>1206.6959999999999</v>
      </c>
      <c r="CB85" s="16">
        <f t="shared" si="97"/>
        <v>1334.616</v>
      </c>
      <c r="CC85" s="16">
        <f t="shared" si="98"/>
        <v>1425.4799999999998</v>
      </c>
      <c r="CD85" s="16">
        <f t="shared" si="99"/>
        <v>1621.1279999999997</v>
      </c>
      <c r="CE85" s="16">
        <f t="shared" si="100"/>
        <v>1617.336</v>
      </c>
      <c r="CF85" s="16">
        <f t="shared" si="101"/>
        <v>1453.3679999999999</v>
      </c>
      <c r="CG85" s="16">
        <f t="shared" si="102"/>
        <v>1252.5839999999998</v>
      </c>
      <c r="CH85" s="16">
        <f t="shared" si="103"/>
        <v>1176.6239999999998</v>
      </c>
      <c r="CI85" s="16">
        <f t="shared" si="104"/>
        <v>1275.048</v>
      </c>
      <c r="CJ85" s="16">
        <f t="shared" si="105"/>
        <v>1156.6320000000001</v>
      </c>
      <c r="CK85" s="16">
        <f t="shared" si="106"/>
        <v>1061.9759999999999</v>
      </c>
      <c r="CL85" s="4">
        <f t="shared" si="107"/>
        <v>15695.064</v>
      </c>
      <c r="CN85" s="16">
        <f t="shared" si="111"/>
        <v>104940</v>
      </c>
      <c r="CO85" s="6">
        <f t="shared" si="108"/>
        <v>24.154172987073142</v>
      </c>
      <c r="CP85" s="6">
        <f t="shared" si="109"/>
        <v>18.439702847552741</v>
      </c>
    </row>
    <row r="86" spans="2:94" x14ac:dyDescent="0.25">
      <c r="B86" s="3" t="s">
        <v>67</v>
      </c>
      <c r="C86" s="3">
        <v>95411</v>
      </c>
      <c r="D86">
        <v>31360</v>
      </c>
      <c r="E86">
        <v>30400</v>
      </c>
      <c r="F86">
        <v>33040</v>
      </c>
      <c r="G86">
        <v>31680</v>
      </c>
      <c r="H86">
        <v>34320</v>
      </c>
      <c r="I86">
        <v>32720</v>
      </c>
      <c r="J86">
        <v>30560</v>
      </c>
      <c r="K86">
        <v>28880</v>
      </c>
      <c r="L86">
        <v>27280</v>
      </c>
      <c r="M86">
        <v>30400</v>
      </c>
      <c r="N86">
        <v>28240</v>
      </c>
      <c r="O86">
        <v>24080</v>
      </c>
      <c r="Q86">
        <f t="shared" si="58"/>
        <v>2000</v>
      </c>
      <c r="R86">
        <f t="shared" si="59"/>
        <v>2000</v>
      </c>
      <c r="S86">
        <f t="shared" si="60"/>
        <v>2000</v>
      </c>
      <c r="T86">
        <f t="shared" si="61"/>
        <v>2000</v>
      </c>
      <c r="U86">
        <f t="shared" si="62"/>
        <v>2000</v>
      </c>
      <c r="V86">
        <f t="shared" si="63"/>
        <v>2000</v>
      </c>
      <c r="W86">
        <f t="shared" si="64"/>
        <v>2000</v>
      </c>
      <c r="X86">
        <f t="shared" si="65"/>
        <v>2000</v>
      </c>
      <c r="Y86">
        <f t="shared" si="66"/>
        <v>2000</v>
      </c>
      <c r="Z86">
        <f t="shared" si="67"/>
        <v>2000</v>
      </c>
      <c r="AA86">
        <f t="shared" si="68"/>
        <v>2000</v>
      </c>
      <c r="AB86">
        <f t="shared" si="69"/>
        <v>2000</v>
      </c>
      <c r="AD86">
        <v>80</v>
      </c>
      <c r="AE86">
        <v>77.400000000000006</v>
      </c>
      <c r="AF86">
        <v>81</v>
      </c>
      <c r="AG86">
        <v>87.6</v>
      </c>
      <c r="AH86">
        <v>81.3</v>
      </c>
      <c r="AI86">
        <v>76.099999999999994</v>
      </c>
      <c r="AJ86">
        <v>87.6</v>
      </c>
      <c r="AK86">
        <v>71.3</v>
      </c>
      <c r="AL86">
        <v>74.8</v>
      </c>
      <c r="AM86">
        <v>84.4</v>
      </c>
      <c r="AN86">
        <v>80</v>
      </c>
      <c r="AO86">
        <v>70.400000000000006</v>
      </c>
      <c r="AQ86">
        <f t="shared" si="70"/>
        <v>8000</v>
      </c>
      <c r="AR86">
        <f t="shared" si="71"/>
        <v>7740.0000000000009</v>
      </c>
      <c r="AS86">
        <f t="shared" si="72"/>
        <v>8100</v>
      </c>
      <c r="AT86">
        <f t="shared" si="73"/>
        <v>8760</v>
      </c>
      <c r="AU86">
        <f t="shared" si="74"/>
        <v>8130</v>
      </c>
      <c r="AV86">
        <f t="shared" si="75"/>
        <v>7609.9999999999991</v>
      </c>
      <c r="AW86">
        <f t="shared" si="76"/>
        <v>8760</v>
      </c>
      <c r="AX86">
        <f t="shared" si="77"/>
        <v>7130</v>
      </c>
      <c r="AY86">
        <f t="shared" si="78"/>
        <v>7480</v>
      </c>
      <c r="AZ86">
        <f t="shared" si="79"/>
        <v>8440</v>
      </c>
      <c r="BA86">
        <f t="shared" si="80"/>
        <v>8000</v>
      </c>
      <c r="BB86">
        <f t="shared" si="81"/>
        <v>7040.0000000000009</v>
      </c>
      <c r="BJ86" s="16">
        <f t="shared" si="82"/>
        <v>3559.2079999999996</v>
      </c>
      <c r="BK86" s="16">
        <f t="shared" si="83"/>
        <v>3452.8399999999997</v>
      </c>
      <c r="BL86" s="16">
        <f t="shared" si="84"/>
        <v>3745.3519999999999</v>
      </c>
      <c r="BM86" s="16">
        <f t="shared" si="85"/>
        <v>3594.6639999999998</v>
      </c>
      <c r="BN86" s="16">
        <f t="shared" si="86"/>
        <v>3887.1759999999999</v>
      </c>
      <c r="BO86" s="16">
        <f t="shared" si="87"/>
        <v>3709.8959999999997</v>
      </c>
      <c r="BP86" s="16">
        <f t="shared" si="88"/>
        <v>3470.5679999999998</v>
      </c>
      <c r="BQ86" s="16">
        <f t="shared" si="89"/>
        <v>3284.424</v>
      </c>
      <c r="BR86" s="16">
        <f t="shared" si="90"/>
        <v>3107.1439999999998</v>
      </c>
      <c r="BS86" s="16">
        <f t="shared" si="91"/>
        <v>3452.8399999999997</v>
      </c>
      <c r="BT86" s="16">
        <f t="shared" si="92"/>
        <v>3213.5119999999997</v>
      </c>
      <c r="BU86" s="16">
        <f t="shared" si="93"/>
        <v>2752.5839999999998</v>
      </c>
      <c r="BV86" s="4">
        <f t="shared" si="94"/>
        <v>41230.207999999999</v>
      </c>
      <c r="BX86" s="16">
        <f t="shared" si="110"/>
        <v>50992.256000000001</v>
      </c>
      <c r="BZ86" s="16">
        <f t="shared" si="95"/>
        <v>3913.9840000000004</v>
      </c>
      <c r="CA86" s="16">
        <f t="shared" si="96"/>
        <v>3791.7760000000003</v>
      </c>
      <c r="CB86" s="16">
        <f t="shared" si="97"/>
        <v>4071.616</v>
      </c>
      <c r="CC86" s="16">
        <f t="shared" si="98"/>
        <v>4061.3760000000002</v>
      </c>
      <c r="CD86" s="16">
        <f t="shared" si="99"/>
        <v>4184.3999999999996</v>
      </c>
      <c r="CE86" s="16">
        <f t="shared" si="100"/>
        <v>3966.9920000000002</v>
      </c>
      <c r="CF86" s="16">
        <f t="shared" si="101"/>
        <v>3966.848</v>
      </c>
      <c r="CG86" s="16">
        <f t="shared" si="102"/>
        <v>3566.864</v>
      </c>
      <c r="CH86" s="16">
        <f t="shared" si="103"/>
        <v>3487.2640000000001</v>
      </c>
      <c r="CI86" s="16">
        <f t="shared" si="104"/>
        <v>3902.6559999999999</v>
      </c>
      <c r="CJ86" s="16">
        <f t="shared" si="105"/>
        <v>3650.6559999999999</v>
      </c>
      <c r="CK86" s="16">
        <f t="shared" si="106"/>
        <v>3147.4880000000003</v>
      </c>
      <c r="CL86" s="4">
        <f t="shared" si="107"/>
        <v>45711.920000000006</v>
      </c>
      <c r="CN86" s="16">
        <f t="shared" si="111"/>
        <v>362960</v>
      </c>
      <c r="CO86" s="6">
        <f t="shared" si="108"/>
        <v>10.8699718420048</v>
      </c>
      <c r="CP86" s="6">
        <f t="shared" si="109"/>
        <v>23.676931244198428</v>
      </c>
    </row>
    <row r="87" spans="2:94" x14ac:dyDescent="0.25">
      <c r="B87" s="3"/>
      <c r="C87" s="3"/>
    </row>
    <row r="88" spans="2:94" x14ac:dyDescent="0.25">
      <c r="B88" s="3" t="s">
        <v>68</v>
      </c>
      <c r="C88" s="3">
        <v>48345</v>
      </c>
      <c r="D88">
        <v>11440</v>
      </c>
      <c r="E88">
        <v>10960</v>
      </c>
      <c r="F88">
        <v>10680</v>
      </c>
      <c r="G88">
        <v>9360</v>
      </c>
      <c r="H88">
        <v>10040</v>
      </c>
      <c r="I88">
        <v>10960</v>
      </c>
      <c r="J88">
        <v>10720</v>
      </c>
      <c r="K88">
        <v>10840</v>
      </c>
      <c r="L88">
        <v>10600</v>
      </c>
      <c r="M88">
        <v>12120</v>
      </c>
      <c r="N88">
        <v>13840</v>
      </c>
      <c r="O88">
        <v>11720</v>
      </c>
      <c r="Q88">
        <f t="shared" ref="Q88:Q91" si="112">IF(D88&gt;2000,2000,D88)</f>
        <v>2000</v>
      </c>
      <c r="R88">
        <f t="shared" ref="R88:R91" si="113">IF(E88&gt;2000,2000,E88)</f>
        <v>2000</v>
      </c>
      <c r="S88">
        <f t="shared" ref="S88:S91" si="114">IF(F88&gt;2000,2000,F88)</f>
        <v>2000</v>
      </c>
      <c r="T88">
        <f t="shared" ref="T88:T91" si="115">IF(G88&gt;2000,2000,G88)</f>
        <v>2000</v>
      </c>
      <c r="U88">
        <f t="shared" ref="U88:U91" si="116">IF(H88&gt;2000,2000,H88)</f>
        <v>2000</v>
      </c>
      <c r="V88">
        <f t="shared" ref="V88:V91" si="117">IF(I88&gt;2000,2000,I88)</f>
        <v>2000</v>
      </c>
      <c r="W88">
        <f t="shared" ref="W88:W91" si="118">IF(J88&gt;2000,2000,J88)</f>
        <v>2000</v>
      </c>
      <c r="X88">
        <f t="shared" ref="X88:X91" si="119">IF(K88&gt;2000,2000,K88)</f>
        <v>2000</v>
      </c>
      <c r="Y88">
        <f t="shared" ref="Y88:Y91" si="120">IF(L88&gt;2000,2000,L88)</f>
        <v>2000</v>
      </c>
      <c r="Z88">
        <f t="shared" ref="Z88:Z91" si="121">IF(M88&gt;2000,2000,M88)</f>
        <v>2000</v>
      </c>
      <c r="AA88">
        <f t="shared" ref="AA88:AA91" si="122">IF(N88&gt;2000,2000,N88)</f>
        <v>2000</v>
      </c>
      <c r="AB88">
        <f t="shared" ref="AB88:AB91" si="123">IF(O88&gt;2000,2000,O88)</f>
        <v>2000</v>
      </c>
      <c r="AD88">
        <v>43.1</v>
      </c>
      <c r="AE88">
        <v>41</v>
      </c>
      <c r="AF88">
        <v>40.200000000000003</v>
      </c>
      <c r="AG88">
        <v>40.700000000000003</v>
      </c>
      <c r="AH88">
        <v>39.1</v>
      </c>
      <c r="AI88">
        <v>39.299999999999997</v>
      </c>
      <c r="AJ88">
        <v>40.700000000000003</v>
      </c>
      <c r="AK88">
        <v>43.9</v>
      </c>
      <c r="AL88">
        <v>43.8</v>
      </c>
      <c r="AM88">
        <v>48.8</v>
      </c>
      <c r="AN88">
        <v>50.8</v>
      </c>
      <c r="AO88">
        <v>49.5</v>
      </c>
      <c r="AQ88">
        <f t="shared" ref="AQ88:AQ91" si="124">IF(AD88*100&gt;D88,D88,AD88*100)</f>
        <v>4310</v>
      </c>
      <c r="AR88">
        <f t="shared" ref="AR88:AR91" si="125">IF(AE88*100&gt;E88,E88,AE88*100)</f>
        <v>4100</v>
      </c>
      <c r="AS88">
        <f t="shared" ref="AS88:AS91" si="126">IF(AF88*100&gt;F88,F88,AF88*100)</f>
        <v>4020.0000000000005</v>
      </c>
      <c r="AT88">
        <f t="shared" ref="AT88:AT91" si="127">IF(AG88*100&gt;G88,G88,AG88*100)</f>
        <v>4070.0000000000005</v>
      </c>
      <c r="AU88">
        <f t="shared" ref="AU88:AU91" si="128">IF(AH88*100&gt;H88,H88,AH88*100)</f>
        <v>3910</v>
      </c>
      <c r="AV88">
        <f t="shared" ref="AV88:AV91" si="129">IF(AI88*100&gt;I88,I88,AI88*100)</f>
        <v>3929.9999999999995</v>
      </c>
      <c r="AW88">
        <f t="shared" ref="AW88:AW91" si="130">IF(AJ88*100&gt;J88,J88,AJ88*100)</f>
        <v>4070.0000000000005</v>
      </c>
      <c r="AX88">
        <f t="shared" ref="AX88:AX91" si="131">IF(AK88*100&gt;K88,K88,AK88*100)</f>
        <v>4390</v>
      </c>
      <c r="AY88">
        <f t="shared" ref="AY88:AY91" si="132">IF(AL88*100&gt;L88,L88,AL88*100)</f>
        <v>4380</v>
      </c>
      <c r="AZ88">
        <f t="shared" ref="AZ88:AZ91" si="133">IF(AM88*100&gt;M88,M88,AM88*100)</f>
        <v>4880</v>
      </c>
      <c r="BA88">
        <f t="shared" ref="BA88:BA91" si="134">IF(AN88*100&gt;N88,N88,AN88*100)</f>
        <v>5080</v>
      </c>
      <c r="BB88">
        <f t="shared" ref="BB88:BB91" si="135">IF(AO88*100&gt;O88,O88,AO88*100)</f>
        <v>4950</v>
      </c>
      <c r="BJ88" s="16">
        <f t="shared" ref="BJ88:BJ91" si="136">$BG$7+IF(Q88&lt;2000,Q88*$BG$8,Q88*$BG$8+(D88-Q88)*$BG$9)</f>
        <v>1352.0720000000001</v>
      </c>
      <c r="BK88" s="16">
        <f t="shared" ref="BK88:BK91" si="137">$BG$7+IF(R88&lt;2000,R88*$BG$8,R88*$BG$8+(E88-R88)*$BG$9)</f>
        <v>1298.8879999999999</v>
      </c>
      <c r="BL88" s="16">
        <f t="shared" ref="BL88:BL91" si="138">$BG$7+IF(S88&lt;2000,S88*$BG$8,S88*$BG$8+(F88-S88)*$BG$9)</f>
        <v>1267.864</v>
      </c>
      <c r="BM88" s="16">
        <f t="shared" ref="BM88:BM91" si="139">$BG$7+IF(T88&lt;2000,T88*$BG$8,T88*$BG$8+(G88-T88)*$BG$9)</f>
        <v>1121.6079999999999</v>
      </c>
      <c r="BN88" s="16">
        <f t="shared" ref="BN88:BN91" si="140">$BG$7+IF(U88&lt;2000,U88*$BG$8,U88*$BG$8+(H88-U88)*$BG$9)</f>
        <v>1196.952</v>
      </c>
      <c r="BO88" s="16">
        <f t="shared" ref="BO88:BO91" si="141">$BG$7+IF(V88&lt;2000,V88*$BG$8,V88*$BG$8+(I88-V88)*$BG$9)</f>
        <v>1298.8879999999999</v>
      </c>
      <c r="BP88" s="16">
        <f t="shared" ref="BP88:BP91" si="142">$BG$7+IF(W88&lt;2000,W88*$BG$8,W88*$BG$8+(J88-W88)*$BG$9)</f>
        <v>1272.296</v>
      </c>
      <c r="BQ88" s="16">
        <f t="shared" ref="BQ88:BQ91" si="143">$BG$7+IF(X88&lt;2000,X88*$BG$8,X88*$BG$8+(K88-X88)*$BG$9)</f>
        <v>1285.5920000000001</v>
      </c>
      <c r="BR88" s="16">
        <f t="shared" ref="BR88:BR91" si="144">$BG$7+IF(Y88&lt;2000,Y88*$BG$8,Y88*$BG$8+(L88-Y88)*$BG$9)</f>
        <v>1259</v>
      </c>
      <c r="BS88" s="16">
        <f t="shared" ref="BS88:BS91" si="145">$BG$7+IF(Z88&lt;2000,Z88*$BG$8,Z88*$BG$8+(M88-Z88)*$BG$9)</f>
        <v>1427.4160000000002</v>
      </c>
      <c r="BT88" s="16">
        <f t="shared" ref="BT88:BT91" si="146">$BG$7+IF(AA88&lt;2000,AA88*$BG$8,AA88*$BG$8+(N88-AA88)*$BG$9)</f>
        <v>1617.992</v>
      </c>
      <c r="BU88" s="16">
        <f t="shared" ref="BU88:BU91" si="147">$BG$7+IF(AB88&lt;2000,AB88*$BG$8,AB88*$BG$8+(O88-AB88)*$BG$9)</f>
        <v>1383.096</v>
      </c>
      <c r="BV88" s="4">
        <f t="shared" ref="BV88:BV91" si="148">SUM(BJ88:BU88)</f>
        <v>15781.664000000001</v>
      </c>
      <c r="BX88" s="16">
        <f t="shared" si="110"/>
        <v>18928.928</v>
      </c>
      <c r="BZ88" s="16">
        <f t="shared" ref="BZ88:BZ91" si="149">AD88*$BG$13+IF(AQ88&lt;D88,AQ88*$BG$14+(D88-AQ88)*$BG$15,D88*$BG$14)</f>
        <v>1648.24</v>
      </c>
      <c r="CA88" s="16">
        <f t="shared" ref="CA88:CA91" si="150">AE88*$BG$13+IF(AR88&lt;E88,AR88*$BG$14+(E88-AR88)*$BG$15,E88*$BG$14)</f>
        <v>1574.4639999999999</v>
      </c>
      <c r="CB88" s="16">
        <f t="shared" ref="CB88:CB91" si="151">AF88*$BG$13+IF(AS88&lt;F88,AS88*$BG$14+(F88-AS88)*$BG$15,F88*$BG$14)</f>
        <v>1538.16</v>
      </c>
      <c r="CC88" s="16">
        <f t="shared" ref="CC88:CC91" si="152">AG88*$BG$13+IF(AT88&lt;G88,AT88*$BG$14+(G88-AT88)*$BG$15,G88*$BG$14)</f>
        <v>1434.6720000000003</v>
      </c>
      <c r="CD88" s="16">
        <f t="shared" ref="CD88:CD91" si="153">AH88*$BG$13+IF(AU88&lt;H88,AU88*$BG$14+(H88-AU88)*$BG$15,H88*$BG$14)</f>
        <v>1466.7200000000003</v>
      </c>
      <c r="CE88" s="16">
        <f t="shared" ref="CE88:CE91" si="154">AI88*$BG$13+IF(AV88&lt;I88,AV88*$BG$14+(I88-AV88)*$BG$15,I88*$BG$14)</f>
        <v>1547.5359999999996</v>
      </c>
      <c r="CF88" s="16">
        <f t="shared" ref="CF88:CF91" si="155">AJ88*$BG$13+IF(AW88&lt;J88,AW88*$BG$14+(J88-AW88)*$BG$15,J88*$BG$14)</f>
        <v>1549.4560000000001</v>
      </c>
      <c r="CG88" s="16">
        <f t="shared" ref="CG88:CG91" si="156">AK88*$BG$13+IF(AX88&lt;K88,AX88*$BG$14+(K88-AX88)*$BG$15,K88*$BG$14)</f>
        <v>1610.2719999999997</v>
      </c>
      <c r="CH88" s="16">
        <f t="shared" ref="CH88:CH91" si="157">AL88*$BG$13+IF(AY88&lt;L88,AY88*$BG$14+(L88-AY88)*$BG$15,L88*$BG$14)</f>
        <v>1588.4319999999998</v>
      </c>
      <c r="CI88" s="16">
        <f t="shared" ref="CI88:CI91" si="158">AM88*$BG$13+IF(AZ88&lt;M88,AZ88*$BG$14+(M88-AZ88)*$BG$15,M88*$BG$14)</f>
        <v>1795.9199999999998</v>
      </c>
      <c r="CJ88" s="16">
        <f t="shared" ref="CJ88:CJ91" si="159">AN88*$BG$13+IF(BA88&lt;N88,BA88*$BG$14+(N88-BA88)*$BG$15,N88*$BG$14)</f>
        <v>1972.768</v>
      </c>
      <c r="CK88" s="16">
        <f t="shared" ref="CK88:CK91" si="160">AO88*$BG$13+IF(BB88&lt;O88,BB88*$BG$14+(O88-BB88)*$BG$15,O88*$BG$14)</f>
        <v>1773.248</v>
      </c>
      <c r="CL88" s="4">
        <f t="shared" ref="CL88:CL91" si="161">SUM(BZ88:CK88)</f>
        <v>19499.887999999999</v>
      </c>
      <c r="CN88" s="16">
        <f t="shared" ref="CN88:CN91" si="162">SUM(D88:O88)</f>
        <v>133280</v>
      </c>
      <c r="CO88" s="6">
        <f t="shared" ref="CO88:CO91" si="163">100*(CL88/BV88-1)</f>
        <v>23.560405290595465</v>
      </c>
      <c r="CP88" s="6">
        <f t="shared" ref="CP88:CP91" si="164">100*(BX88/BV88-1)</f>
        <v>19.942535844128972</v>
      </c>
    </row>
    <row r="89" spans="2:94" x14ac:dyDescent="0.25">
      <c r="B89" s="3" t="s">
        <v>68</v>
      </c>
      <c r="C89" s="3">
        <v>52463</v>
      </c>
      <c r="D89">
        <v>12560</v>
      </c>
      <c r="E89">
        <v>11120</v>
      </c>
      <c r="F89">
        <v>11840</v>
      </c>
      <c r="G89">
        <v>13760</v>
      </c>
      <c r="H89">
        <v>15600</v>
      </c>
      <c r="I89">
        <v>16240</v>
      </c>
      <c r="J89">
        <v>13920</v>
      </c>
      <c r="K89">
        <v>12160</v>
      </c>
      <c r="L89">
        <v>12000</v>
      </c>
      <c r="M89">
        <v>15280</v>
      </c>
      <c r="N89">
        <v>18560</v>
      </c>
      <c r="O89">
        <v>14960</v>
      </c>
      <c r="Q89">
        <f t="shared" si="112"/>
        <v>2000</v>
      </c>
      <c r="R89">
        <f t="shared" si="113"/>
        <v>2000</v>
      </c>
      <c r="S89">
        <f t="shared" si="114"/>
        <v>2000</v>
      </c>
      <c r="T89">
        <f t="shared" si="115"/>
        <v>2000</v>
      </c>
      <c r="U89">
        <f t="shared" si="116"/>
        <v>2000</v>
      </c>
      <c r="V89">
        <f t="shared" si="117"/>
        <v>2000</v>
      </c>
      <c r="W89">
        <f t="shared" si="118"/>
        <v>2000</v>
      </c>
      <c r="X89">
        <f t="shared" si="119"/>
        <v>2000</v>
      </c>
      <c r="Y89">
        <f t="shared" si="120"/>
        <v>2000</v>
      </c>
      <c r="Z89">
        <f t="shared" si="121"/>
        <v>2000</v>
      </c>
      <c r="AA89">
        <f t="shared" si="122"/>
        <v>2000</v>
      </c>
      <c r="AB89">
        <f t="shared" si="123"/>
        <v>2000</v>
      </c>
      <c r="AD89">
        <v>42.6</v>
      </c>
      <c r="AE89">
        <v>32.299999999999997</v>
      </c>
      <c r="AF89">
        <v>32</v>
      </c>
      <c r="AG89">
        <v>45.8</v>
      </c>
      <c r="AH89">
        <v>40.6</v>
      </c>
      <c r="AI89">
        <v>41</v>
      </c>
      <c r="AJ89">
        <v>40.6</v>
      </c>
      <c r="AK89">
        <v>43.4</v>
      </c>
      <c r="AL89">
        <v>42.9</v>
      </c>
      <c r="AM89">
        <v>54.3</v>
      </c>
      <c r="AN89">
        <v>63.3</v>
      </c>
      <c r="AO89">
        <v>56.3</v>
      </c>
      <c r="AQ89">
        <f t="shared" si="124"/>
        <v>4260</v>
      </c>
      <c r="AR89">
        <f t="shared" si="125"/>
        <v>3229.9999999999995</v>
      </c>
      <c r="AS89">
        <f t="shared" si="126"/>
        <v>3200</v>
      </c>
      <c r="AT89">
        <f t="shared" si="127"/>
        <v>4580</v>
      </c>
      <c r="AU89">
        <f t="shared" si="128"/>
        <v>4060</v>
      </c>
      <c r="AV89">
        <f t="shared" si="129"/>
        <v>4100</v>
      </c>
      <c r="AW89">
        <f t="shared" si="130"/>
        <v>4060</v>
      </c>
      <c r="AX89">
        <f t="shared" si="131"/>
        <v>4340</v>
      </c>
      <c r="AY89">
        <f t="shared" si="132"/>
        <v>4290</v>
      </c>
      <c r="AZ89">
        <f t="shared" si="133"/>
        <v>5430</v>
      </c>
      <c r="BA89">
        <f t="shared" si="134"/>
        <v>6330</v>
      </c>
      <c r="BB89">
        <f t="shared" si="135"/>
        <v>5630</v>
      </c>
      <c r="BJ89" s="16">
        <f t="shared" si="136"/>
        <v>1476.1680000000001</v>
      </c>
      <c r="BK89" s="16">
        <f t="shared" si="137"/>
        <v>1316.616</v>
      </c>
      <c r="BL89" s="16">
        <f t="shared" si="138"/>
        <v>1396.3920000000001</v>
      </c>
      <c r="BM89" s="16">
        <f t="shared" si="139"/>
        <v>1609.1280000000002</v>
      </c>
      <c r="BN89" s="16">
        <f t="shared" si="140"/>
        <v>1813</v>
      </c>
      <c r="BO89" s="16">
        <f t="shared" si="141"/>
        <v>1883.912</v>
      </c>
      <c r="BP89" s="16">
        <f t="shared" si="142"/>
        <v>1626.856</v>
      </c>
      <c r="BQ89" s="16">
        <f t="shared" si="143"/>
        <v>1431.8480000000002</v>
      </c>
      <c r="BR89" s="16">
        <f t="shared" si="144"/>
        <v>1414.1200000000001</v>
      </c>
      <c r="BS89" s="16">
        <f t="shared" si="145"/>
        <v>1777.5440000000001</v>
      </c>
      <c r="BT89" s="16">
        <f t="shared" si="146"/>
        <v>2140.9679999999998</v>
      </c>
      <c r="BU89" s="16">
        <f t="shared" si="147"/>
        <v>1742.088</v>
      </c>
      <c r="BV89" s="4">
        <f t="shared" si="148"/>
        <v>19628.64</v>
      </c>
      <c r="BX89" s="16">
        <f t="shared" si="110"/>
        <v>23775.84</v>
      </c>
      <c r="BZ89" s="16">
        <f t="shared" si="149"/>
        <v>1734.848</v>
      </c>
      <c r="CA89" s="16">
        <f t="shared" si="150"/>
        <v>1450.1599999999999</v>
      </c>
      <c r="CB89" s="16">
        <f t="shared" si="151"/>
        <v>1506.1760000000002</v>
      </c>
      <c r="CC89" s="16">
        <f t="shared" si="152"/>
        <v>1886.816</v>
      </c>
      <c r="CD89" s="16">
        <f t="shared" si="153"/>
        <v>1959.7439999999999</v>
      </c>
      <c r="CE89" s="16">
        <f t="shared" si="154"/>
        <v>2020.096</v>
      </c>
      <c r="CF89" s="16">
        <f t="shared" si="155"/>
        <v>1817.952</v>
      </c>
      <c r="CG89" s="16">
        <f t="shared" si="156"/>
        <v>1713.7600000000002</v>
      </c>
      <c r="CH89" s="16">
        <f t="shared" si="157"/>
        <v>1692.3360000000002</v>
      </c>
      <c r="CI89" s="16">
        <f t="shared" si="158"/>
        <v>2149.7439999999997</v>
      </c>
      <c r="CJ89" s="16">
        <f t="shared" si="159"/>
        <v>2569.1359999999995</v>
      </c>
      <c r="CK89" s="16">
        <f t="shared" si="160"/>
        <v>2154.4159999999997</v>
      </c>
      <c r="CL89" s="4">
        <f t="shared" si="161"/>
        <v>22655.183999999997</v>
      </c>
      <c r="CN89" s="16">
        <f t="shared" si="162"/>
        <v>168000</v>
      </c>
      <c r="CO89" s="6">
        <f t="shared" si="163"/>
        <v>15.419020370234504</v>
      </c>
      <c r="CP89" s="6">
        <f t="shared" si="164"/>
        <v>21.128310468784385</v>
      </c>
    </row>
    <row r="90" spans="2:94" x14ac:dyDescent="0.25">
      <c r="B90" s="3" t="s">
        <v>68</v>
      </c>
      <c r="C90" s="3">
        <v>64017</v>
      </c>
      <c r="D90">
        <v>6160</v>
      </c>
      <c r="E90">
        <v>5160</v>
      </c>
      <c r="F90">
        <v>8200</v>
      </c>
      <c r="G90">
        <v>4520</v>
      </c>
      <c r="H90">
        <v>5880</v>
      </c>
      <c r="I90">
        <v>4080</v>
      </c>
      <c r="J90">
        <v>6040</v>
      </c>
      <c r="K90">
        <v>4480</v>
      </c>
      <c r="L90">
        <v>6120</v>
      </c>
      <c r="M90">
        <v>8480</v>
      </c>
      <c r="N90">
        <v>10120</v>
      </c>
      <c r="O90">
        <v>6480</v>
      </c>
      <c r="Q90">
        <f t="shared" si="112"/>
        <v>2000</v>
      </c>
      <c r="R90">
        <f t="shared" si="113"/>
        <v>2000</v>
      </c>
      <c r="S90">
        <f t="shared" si="114"/>
        <v>2000</v>
      </c>
      <c r="T90">
        <f t="shared" si="115"/>
        <v>2000</v>
      </c>
      <c r="U90">
        <f t="shared" si="116"/>
        <v>2000</v>
      </c>
      <c r="V90">
        <f t="shared" si="117"/>
        <v>2000</v>
      </c>
      <c r="W90">
        <f t="shared" si="118"/>
        <v>2000</v>
      </c>
      <c r="X90">
        <f t="shared" si="119"/>
        <v>2000</v>
      </c>
      <c r="Y90">
        <f t="shared" si="120"/>
        <v>2000</v>
      </c>
      <c r="Z90">
        <f t="shared" si="121"/>
        <v>2000</v>
      </c>
      <c r="AA90">
        <f t="shared" si="122"/>
        <v>2000</v>
      </c>
      <c r="AB90">
        <f t="shared" si="123"/>
        <v>2000</v>
      </c>
      <c r="AD90">
        <v>21</v>
      </c>
      <c r="AE90">
        <v>20</v>
      </c>
      <c r="AF90">
        <v>20.5</v>
      </c>
      <c r="AG90">
        <v>12.3</v>
      </c>
      <c r="AH90">
        <v>12.9</v>
      </c>
      <c r="AI90">
        <v>12.9</v>
      </c>
      <c r="AJ90">
        <v>17.399999999999999</v>
      </c>
      <c r="AK90">
        <v>17.100000000000001</v>
      </c>
      <c r="AL90">
        <v>17.7</v>
      </c>
      <c r="AM90">
        <v>35.200000000000003</v>
      </c>
      <c r="AN90">
        <v>35.5</v>
      </c>
      <c r="AO90">
        <v>34.700000000000003</v>
      </c>
      <c r="AQ90">
        <f t="shared" si="124"/>
        <v>2100</v>
      </c>
      <c r="AR90">
        <f t="shared" si="125"/>
        <v>2000</v>
      </c>
      <c r="AS90">
        <f t="shared" si="126"/>
        <v>2050</v>
      </c>
      <c r="AT90">
        <f t="shared" si="127"/>
        <v>1230</v>
      </c>
      <c r="AU90">
        <f t="shared" si="128"/>
        <v>1290</v>
      </c>
      <c r="AV90">
        <f t="shared" si="129"/>
        <v>1290</v>
      </c>
      <c r="AW90">
        <f t="shared" si="130"/>
        <v>1739.9999999999998</v>
      </c>
      <c r="AX90">
        <f t="shared" si="131"/>
        <v>1710.0000000000002</v>
      </c>
      <c r="AY90">
        <f t="shared" si="132"/>
        <v>1770</v>
      </c>
      <c r="AZ90">
        <f t="shared" si="133"/>
        <v>3520.0000000000005</v>
      </c>
      <c r="BA90">
        <f t="shared" si="134"/>
        <v>3550</v>
      </c>
      <c r="BB90">
        <f t="shared" si="135"/>
        <v>3470.0000000000005</v>
      </c>
      <c r="BJ90" s="16">
        <f t="shared" si="136"/>
        <v>767.04799999999989</v>
      </c>
      <c r="BK90" s="16">
        <f t="shared" si="137"/>
        <v>656.24799999999993</v>
      </c>
      <c r="BL90" s="16">
        <f t="shared" si="138"/>
        <v>993.07999999999981</v>
      </c>
      <c r="BM90" s="16">
        <f t="shared" si="139"/>
        <v>585.3359999999999</v>
      </c>
      <c r="BN90" s="16">
        <f t="shared" si="140"/>
        <v>736.024</v>
      </c>
      <c r="BO90" s="16">
        <f t="shared" si="141"/>
        <v>536.58399999999995</v>
      </c>
      <c r="BP90" s="16">
        <f t="shared" si="142"/>
        <v>753.75199999999995</v>
      </c>
      <c r="BQ90" s="16">
        <f t="shared" si="143"/>
        <v>580.90399999999988</v>
      </c>
      <c r="BR90" s="16">
        <f t="shared" si="144"/>
        <v>762.61599999999987</v>
      </c>
      <c r="BS90" s="16">
        <f t="shared" si="145"/>
        <v>1024.104</v>
      </c>
      <c r="BT90" s="16">
        <f t="shared" si="146"/>
        <v>1205.816</v>
      </c>
      <c r="BU90" s="16">
        <f t="shared" si="147"/>
        <v>802.50399999999991</v>
      </c>
      <c r="BV90" s="4">
        <f t="shared" si="148"/>
        <v>9404.0159999999996</v>
      </c>
      <c r="BX90" s="16">
        <f t="shared" si="110"/>
        <v>10893.552000000001</v>
      </c>
      <c r="BZ90" s="16">
        <f t="shared" si="149"/>
        <v>852.54399999999998</v>
      </c>
      <c r="CA90" s="16">
        <f t="shared" si="150"/>
        <v>752.30400000000009</v>
      </c>
      <c r="CB90" s="16">
        <f t="shared" si="151"/>
        <v>1016.8000000000002</v>
      </c>
      <c r="CC90" s="16">
        <f t="shared" si="152"/>
        <v>576.32000000000005</v>
      </c>
      <c r="CD90" s="16">
        <f t="shared" si="153"/>
        <v>700.60800000000006</v>
      </c>
      <c r="CE90" s="16">
        <f t="shared" si="154"/>
        <v>548.68799999999999</v>
      </c>
      <c r="CF90" s="16">
        <f t="shared" si="155"/>
        <v>785.39199999999994</v>
      </c>
      <c r="CG90" s="16">
        <f t="shared" si="156"/>
        <v>648.97600000000011</v>
      </c>
      <c r="CH90" s="16">
        <f t="shared" si="157"/>
        <v>796.89600000000007</v>
      </c>
      <c r="CI90" s="16">
        <f t="shared" si="158"/>
        <v>1273.2800000000002</v>
      </c>
      <c r="CJ90" s="16">
        <f t="shared" si="159"/>
        <v>1416.4479999999999</v>
      </c>
      <c r="CK90" s="16">
        <f t="shared" si="160"/>
        <v>1096.56</v>
      </c>
      <c r="CL90" s="4">
        <f t="shared" si="161"/>
        <v>10464.815999999999</v>
      </c>
      <c r="CN90" s="16">
        <f t="shared" si="162"/>
        <v>75720</v>
      </c>
      <c r="CO90" s="6">
        <f t="shared" si="163"/>
        <v>11.280287060336768</v>
      </c>
      <c r="CP90" s="6">
        <f t="shared" si="164"/>
        <v>15.839360545537161</v>
      </c>
    </row>
    <row r="91" spans="2:94" x14ac:dyDescent="0.25">
      <c r="B91" s="3" t="s">
        <v>68</v>
      </c>
      <c r="C91" s="3">
        <v>92284</v>
      </c>
      <c r="D91">
        <v>3360</v>
      </c>
      <c r="E91">
        <v>6080</v>
      </c>
      <c r="F91">
        <v>7200</v>
      </c>
      <c r="G91">
        <v>7200</v>
      </c>
      <c r="H91">
        <v>8560</v>
      </c>
      <c r="I91">
        <v>7680</v>
      </c>
      <c r="J91">
        <v>8880</v>
      </c>
      <c r="K91">
        <v>8720</v>
      </c>
      <c r="L91">
        <v>4800</v>
      </c>
      <c r="M91">
        <v>1760</v>
      </c>
      <c r="N91">
        <v>2320</v>
      </c>
      <c r="O91">
        <v>1600</v>
      </c>
      <c r="Q91">
        <f t="shared" si="112"/>
        <v>2000</v>
      </c>
      <c r="R91">
        <f t="shared" si="113"/>
        <v>2000</v>
      </c>
      <c r="S91">
        <f t="shared" si="114"/>
        <v>2000</v>
      </c>
      <c r="T91">
        <f t="shared" si="115"/>
        <v>2000</v>
      </c>
      <c r="U91">
        <f t="shared" si="116"/>
        <v>2000</v>
      </c>
      <c r="V91">
        <f t="shared" si="117"/>
        <v>2000</v>
      </c>
      <c r="W91">
        <f t="shared" si="118"/>
        <v>2000</v>
      </c>
      <c r="X91">
        <f t="shared" si="119"/>
        <v>2000</v>
      </c>
      <c r="Y91">
        <f t="shared" si="120"/>
        <v>2000</v>
      </c>
      <c r="Z91">
        <f t="shared" si="121"/>
        <v>1760</v>
      </c>
      <c r="AA91">
        <f t="shared" si="122"/>
        <v>2000</v>
      </c>
      <c r="AB91">
        <f t="shared" si="123"/>
        <v>1600</v>
      </c>
      <c r="AD91">
        <v>29</v>
      </c>
      <c r="AE91">
        <v>48</v>
      </c>
      <c r="AF91">
        <v>51.8</v>
      </c>
      <c r="AG91">
        <v>58.6</v>
      </c>
      <c r="AH91">
        <v>47.3</v>
      </c>
      <c r="AI91">
        <v>44.2</v>
      </c>
      <c r="AJ91">
        <v>45.8</v>
      </c>
      <c r="AK91">
        <v>43.8</v>
      </c>
      <c r="AL91">
        <v>41.9</v>
      </c>
      <c r="AM91">
        <v>13.7</v>
      </c>
      <c r="AN91">
        <v>11.1</v>
      </c>
      <c r="AO91">
        <v>11.8</v>
      </c>
      <c r="AQ91">
        <f t="shared" si="124"/>
        <v>2900</v>
      </c>
      <c r="AR91">
        <f t="shared" si="125"/>
        <v>4800</v>
      </c>
      <c r="AS91">
        <f t="shared" si="126"/>
        <v>5180</v>
      </c>
      <c r="AT91">
        <f t="shared" si="127"/>
        <v>5860</v>
      </c>
      <c r="AU91">
        <f t="shared" si="128"/>
        <v>4730</v>
      </c>
      <c r="AV91">
        <f t="shared" si="129"/>
        <v>4420</v>
      </c>
      <c r="AW91">
        <f t="shared" si="130"/>
        <v>4580</v>
      </c>
      <c r="AX91">
        <f t="shared" si="131"/>
        <v>4380</v>
      </c>
      <c r="AY91">
        <f t="shared" si="132"/>
        <v>4190</v>
      </c>
      <c r="AZ91">
        <f t="shared" si="133"/>
        <v>1370</v>
      </c>
      <c r="BA91">
        <f t="shared" si="134"/>
        <v>1110</v>
      </c>
      <c r="BB91">
        <f t="shared" si="135"/>
        <v>1180</v>
      </c>
      <c r="BJ91" s="16">
        <f t="shared" si="136"/>
        <v>456.80799999999999</v>
      </c>
      <c r="BK91" s="16">
        <f t="shared" si="137"/>
        <v>758.18399999999986</v>
      </c>
      <c r="BL91" s="16">
        <f t="shared" si="138"/>
        <v>882.27999999999986</v>
      </c>
      <c r="BM91" s="16">
        <f t="shared" si="139"/>
        <v>882.27999999999986</v>
      </c>
      <c r="BN91" s="16">
        <f t="shared" si="140"/>
        <v>1032.9680000000001</v>
      </c>
      <c r="BO91" s="16">
        <f t="shared" si="141"/>
        <v>935.46399999999983</v>
      </c>
      <c r="BP91" s="16">
        <f t="shared" si="142"/>
        <v>1068.424</v>
      </c>
      <c r="BQ91" s="16">
        <f t="shared" si="143"/>
        <v>1050.6960000000001</v>
      </c>
      <c r="BR91" s="16">
        <f t="shared" si="144"/>
        <v>616.36</v>
      </c>
      <c r="BS91" s="16">
        <f t="shared" si="145"/>
        <v>272.61599999999999</v>
      </c>
      <c r="BT91" s="16">
        <f t="shared" si="146"/>
        <v>341.57600000000002</v>
      </c>
      <c r="BU91" s="16">
        <f t="shared" si="147"/>
        <v>250.28000000000003</v>
      </c>
      <c r="BV91" s="4">
        <f t="shared" si="148"/>
        <v>8547.9359999999997</v>
      </c>
      <c r="BX91" s="16">
        <f t="shared" si="110"/>
        <v>9838.1760000000013</v>
      </c>
      <c r="BZ91" s="16">
        <f t="shared" si="149"/>
        <v>742.94399999999996</v>
      </c>
      <c r="CA91" s="16">
        <f t="shared" si="150"/>
        <v>1273.472</v>
      </c>
      <c r="CB91" s="16">
        <f t="shared" si="151"/>
        <v>1428.192</v>
      </c>
      <c r="CC91" s="16">
        <f t="shared" si="152"/>
        <v>1535.904</v>
      </c>
      <c r="CD91" s="16">
        <f t="shared" si="153"/>
        <v>1471.6959999999999</v>
      </c>
      <c r="CE91" s="16">
        <f t="shared" si="154"/>
        <v>1348.32</v>
      </c>
      <c r="CF91" s="16">
        <f t="shared" si="155"/>
        <v>1474.944</v>
      </c>
      <c r="CG91" s="16">
        <f t="shared" si="156"/>
        <v>1429.76</v>
      </c>
      <c r="CH91" s="16">
        <f t="shared" si="157"/>
        <v>1068.816</v>
      </c>
      <c r="CI91" s="16">
        <f t="shared" si="158"/>
        <v>365.55200000000002</v>
      </c>
      <c r="CJ91" s="16">
        <f t="shared" si="159"/>
        <v>371.63200000000001</v>
      </c>
      <c r="CK91" s="16">
        <f t="shared" si="160"/>
        <v>321.952</v>
      </c>
      <c r="CL91" s="4">
        <f t="shared" si="161"/>
        <v>12833.183999999999</v>
      </c>
      <c r="CN91" s="16">
        <f t="shared" si="162"/>
        <v>68160</v>
      </c>
      <c r="CO91" s="6">
        <f t="shared" si="163"/>
        <v>50.131961680574122</v>
      </c>
      <c r="CP91" s="6">
        <f t="shared" si="164"/>
        <v>15.094170101413983</v>
      </c>
    </row>
    <row r="92" spans="2:94" x14ac:dyDescent="0.25">
      <c r="B92" s="3"/>
      <c r="C92" s="3"/>
    </row>
    <row r="93" spans="2:94" x14ac:dyDescent="0.25">
      <c r="B93" s="3" t="s">
        <v>69</v>
      </c>
      <c r="C93" s="3">
        <v>13924</v>
      </c>
      <c r="D93">
        <v>47760</v>
      </c>
      <c r="E93">
        <v>44520</v>
      </c>
      <c r="F93">
        <v>47040</v>
      </c>
      <c r="G93">
        <v>42000</v>
      </c>
      <c r="H93">
        <v>46560</v>
      </c>
      <c r="I93">
        <v>46080</v>
      </c>
      <c r="J93">
        <v>44880</v>
      </c>
      <c r="K93">
        <v>51960</v>
      </c>
      <c r="L93">
        <v>48600</v>
      </c>
      <c r="M93">
        <v>67560</v>
      </c>
      <c r="N93">
        <v>69120</v>
      </c>
      <c r="O93">
        <v>58320</v>
      </c>
      <c r="Q93">
        <f t="shared" ref="Q93:Q95" si="165">IF(D93&gt;2000,2000,D93)</f>
        <v>2000</v>
      </c>
      <c r="R93">
        <f t="shared" ref="R93:R95" si="166">IF(E93&gt;2000,2000,E93)</f>
        <v>2000</v>
      </c>
      <c r="S93">
        <f t="shared" ref="S93:S95" si="167">IF(F93&gt;2000,2000,F93)</f>
        <v>2000</v>
      </c>
      <c r="T93">
        <f t="shared" ref="T93:T95" si="168">IF(G93&gt;2000,2000,G93)</f>
        <v>2000</v>
      </c>
      <c r="U93">
        <f t="shared" ref="U93:U95" si="169">IF(H93&gt;2000,2000,H93)</f>
        <v>2000</v>
      </c>
      <c r="V93">
        <f t="shared" ref="V93:V95" si="170">IF(I93&gt;2000,2000,I93)</f>
        <v>2000</v>
      </c>
      <c r="W93">
        <f t="shared" ref="W93:W95" si="171">IF(J93&gt;2000,2000,J93)</f>
        <v>2000</v>
      </c>
      <c r="X93">
        <f t="shared" ref="X93:X95" si="172">IF(K93&gt;2000,2000,K93)</f>
        <v>2000</v>
      </c>
      <c r="Y93">
        <f t="shared" ref="Y93:Y95" si="173">IF(L93&gt;2000,2000,L93)</f>
        <v>2000</v>
      </c>
      <c r="Z93">
        <f t="shared" ref="Z93:Z95" si="174">IF(M93&gt;2000,2000,M93)</f>
        <v>2000</v>
      </c>
      <c r="AA93">
        <f t="shared" ref="AA93:AA95" si="175">IF(N93&gt;2000,2000,N93)</f>
        <v>2000</v>
      </c>
      <c r="AB93">
        <f t="shared" ref="AB93:AB95" si="176">IF(O93&gt;2000,2000,O93)</f>
        <v>2000</v>
      </c>
      <c r="AD93">
        <v>140.19999999999999</v>
      </c>
      <c r="AE93">
        <v>131.80000000000001</v>
      </c>
      <c r="AF93">
        <v>142</v>
      </c>
      <c r="AG93">
        <v>134.6</v>
      </c>
      <c r="AH93">
        <v>141.5</v>
      </c>
      <c r="AI93">
        <v>148.69999999999999</v>
      </c>
      <c r="AJ93">
        <v>162</v>
      </c>
      <c r="AK93">
        <v>204.8</v>
      </c>
      <c r="AL93">
        <v>150.19999999999999</v>
      </c>
      <c r="AM93">
        <v>238.1</v>
      </c>
      <c r="AN93">
        <v>169.6</v>
      </c>
      <c r="AO93">
        <v>176</v>
      </c>
      <c r="AQ93">
        <f t="shared" ref="AQ93" si="177">IF(AD93*100&gt;D93,D93,AD93*100)</f>
        <v>14019.999999999998</v>
      </c>
      <c r="AR93">
        <f t="shared" ref="AR93" si="178">IF(AE93*100&gt;E93,E93,AE93*100)</f>
        <v>13180.000000000002</v>
      </c>
      <c r="AS93">
        <f t="shared" ref="AS93" si="179">IF(AF93*100&gt;F93,F93,AF93*100)</f>
        <v>14200</v>
      </c>
      <c r="AT93">
        <f t="shared" ref="AT93" si="180">IF(AG93*100&gt;G93,G93,AG93*100)</f>
        <v>13460</v>
      </c>
      <c r="AU93">
        <f t="shared" ref="AU93" si="181">IF(AH93*100&gt;H93,H93,AH93*100)</f>
        <v>14150</v>
      </c>
      <c r="AV93">
        <f t="shared" ref="AV93" si="182">IF(AI93*100&gt;I93,I93,AI93*100)</f>
        <v>14869.999999999998</v>
      </c>
      <c r="AW93">
        <f t="shared" ref="AW93" si="183">IF(AJ93*100&gt;J93,J93,AJ93*100)</f>
        <v>16200</v>
      </c>
      <c r="AX93">
        <f t="shared" ref="AX93" si="184">IF(AK93*100&gt;K93,K93,AK93*100)</f>
        <v>20480</v>
      </c>
      <c r="AY93">
        <f t="shared" ref="AY93" si="185">IF(AL93*100&gt;L93,L93,AL93*100)</f>
        <v>15019.999999999998</v>
      </c>
      <c r="AZ93">
        <f t="shared" ref="AZ93" si="186">IF(AM93*100&gt;M93,M93,AM93*100)</f>
        <v>23810</v>
      </c>
      <c r="BA93">
        <f t="shared" ref="BA93" si="187">IF(AN93*100&gt;N93,N93,AN93*100)</f>
        <v>16960</v>
      </c>
      <c r="BB93">
        <f t="shared" ref="BB93" si="188">IF(AO93*100&gt;O93,O93,AO93*100)</f>
        <v>17600</v>
      </c>
      <c r="BJ93" s="16">
        <f t="shared" ref="BJ93:BJ95" si="189">$BG$7+IF(Q93&lt;2000,Q93*$BG$8,Q93*$BG$8+(D93-Q93)*$BG$9)</f>
        <v>5376.3279999999995</v>
      </c>
      <c r="BK93" s="16">
        <f t="shared" ref="BK93:BK95" si="190">$BG$7+IF(R93&lt;2000,R93*$BG$8,R93*$BG$8+(E93-R93)*$BG$9)</f>
        <v>5017.3359999999993</v>
      </c>
      <c r="BL93" s="16">
        <f t="shared" ref="BL93:BL95" si="191">$BG$7+IF(S93&lt;2000,S93*$BG$8,S93*$BG$8+(F93-S93)*$BG$9)</f>
        <v>5296.5519999999997</v>
      </c>
      <c r="BM93" s="16">
        <f t="shared" ref="BM93:BM95" si="192">$BG$7+IF(T93&lt;2000,T93*$BG$8,T93*$BG$8+(G93-T93)*$BG$9)</f>
        <v>4738.12</v>
      </c>
      <c r="BN93" s="16">
        <f t="shared" ref="BN93:BN95" si="193">$BG$7+IF(U93&lt;2000,U93*$BG$8,U93*$BG$8+(H93-U93)*$BG$9)</f>
        <v>5243.3679999999995</v>
      </c>
      <c r="BO93" s="16">
        <f t="shared" ref="BO93:BO95" si="194">$BG$7+IF(V93&lt;2000,V93*$BG$8,V93*$BG$8+(I93-V93)*$BG$9)</f>
        <v>5190.1839999999993</v>
      </c>
      <c r="BP93" s="16">
        <f t="shared" ref="BP93:BP95" si="195">$BG$7+IF(W93&lt;2000,W93*$BG$8,W93*$BG$8+(J93-W93)*$BG$9)</f>
        <v>5057.2240000000002</v>
      </c>
      <c r="BQ93" s="16">
        <f t="shared" ref="BQ93:BQ95" si="196">$BG$7+IF(X93&lt;2000,X93*$BG$8,X93*$BG$8+(K93-X93)*$BG$9)</f>
        <v>5841.6880000000001</v>
      </c>
      <c r="BR93" s="16">
        <f t="shared" ref="BR93:BR95" si="197">$BG$7+IF(Y93&lt;2000,Y93*$BG$8,Y93*$BG$8+(L93-Y93)*$BG$9)</f>
        <v>5469.4</v>
      </c>
      <c r="BS93" s="16">
        <f t="shared" ref="BS93:BS95" si="198">$BG$7+IF(Z93&lt;2000,Z93*$BG$8,Z93*$BG$8+(M93-Z93)*$BG$9)</f>
        <v>7570.1679999999997</v>
      </c>
      <c r="BT93" s="16">
        <f t="shared" ref="BT93:BT95" si="199">$BG$7+IF(AA93&lt;2000,AA93*$BG$8,AA93*$BG$8+(N93-AA93)*$BG$9)</f>
        <v>7743.0159999999996</v>
      </c>
      <c r="BU93" s="16">
        <f t="shared" ref="BU93:BU95" si="200">$BG$7+IF(AB93&lt;2000,AB93*$BG$8,AB93*$BG$8+(O93-AB93)*$BG$9)</f>
        <v>6546.3759999999993</v>
      </c>
      <c r="BV93" s="4">
        <f t="shared" ref="BV93:BV95" si="201">SUM(BJ93:BU93)</f>
        <v>69089.760000000009</v>
      </c>
      <c r="BX93" s="16">
        <f t="shared" ref="BX93:BX95" si="202">$BG$7*12+SUM(D93:O93)*$BG$8</f>
        <v>86093.28</v>
      </c>
      <c r="BZ93" s="16">
        <f t="shared" ref="BZ93:BZ95" si="203">AD93*$BG$13+IF(AQ93&lt;D93,AQ93*$BG$14+(D93-AQ93)*$BG$15,D93*$BG$14)</f>
        <v>6251.7119999999995</v>
      </c>
      <c r="CA93" s="16">
        <f t="shared" ref="CA93:CA95" si="204">AE93*$BG$13+IF(AR93&lt;E93,AR93*$BG$14+(E93-AR93)*$BG$15,E93*$BG$14)</f>
        <v>5845.2</v>
      </c>
      <c r="CB93" s="16">
        <f t="shared" ref="CB93:CB95" si="205">AF93*$BG$13+IF(AS93&lt;F93,AS93*$BG$14+(F93-AS93)*$BG$15,F93*$BG$14)</f>
        <v>6219.4560000000001</v>
      </c>
      <c r="CC93" s="16">
        <f t="shared" ref="CC93:CC95" si="206">AG93*$BG$13+IF(AT93&lt;G93,AT93*$BG$14+(G93-AT93)*$BG$15,G93*$BG$14)</f>
        <v>5676.8639999999996</v>
      </c>
      <c r="CD93" s="16">
        <f t="shared" ref="CD93:CD95" si="207">AH93*$BG$13+IF(AU93&lt;H93,AU93*$BG$14+(H93-AU93)*$BG$15,H93*$BG$14)</f>
        <v>6171.0239999999994</v>
      </c>
      <c r="CE93" s="16">
        <f t="shared" ref="CE93:CE95" si="208">AI93*$BG$13+IF(AV93&lt;I93,AV93*$BG$14+(I93-AV93)*$BG$15,I93*$BG$14)</f>
        <v>6244.5599999999995</v>
      </c>
      <c r="CF93" s="16">
        <f t="shared" ref="CF93:CF95" si="209">AJ93*$BG$13+IF(AW93&lt;J93,AW93*$BG$14+(J93-AW93)*$BG$15,J93*$BG$14)</f>
        <v>6353.9519999999993</v>
      </c>
      <c r="CG93" s="16">
        <f t="shared" ref="CG93:CG95" si="210">AK93*$BG$13+IF(AX93&lt;K93,AX93*$BG$14+(K93-AX93)*$BG$15,K93*$BG$14)</f>
        <v>7629.4560000000001</v>
      </c>
      <c r="CH93" s="16">
        <f t="shared" ref="CH93:CH95" si="211">AL93*$BG$13+IF(AY93&lt;L93,AY93*$BG$14+(L93-AY93)*$BG$15,L93*$BG$14)</f>
        <v>6481.0079999999998</v>
      </c>
      <c r="CI93" s="16">
        <f t="shared" ref="CI93:CI95" si="212">AM93*$BG$13+IF(AZ93&lt;M93,AZ93*$BG$14+(M93-AZ93)*$BG$15,M93*$BG$14)</f>
        <v>9473.5679999999993</v>
      </c>
      <c r="CJ93" s="16">
        <f t="shared" ref="CJ93:CJ95" si="213">AN93*$BG$13+IF(BA93&lt;N93,BA93*$BG$14+(N93-BA93)*$BG$15,N93*$BG$14)</f>
        <v>8520.1920000000009</v>
      </c>
      <c r="CK93" s="16">
        <f t="shared" ref="CK93:CK95" si="214">AO93*$BG$13+IF(BB93&lt;O93,BB93*$BG$14+(O93-BB93)*$BG$15,O93*$BG$14)</f>
        <v>7710.0479999999998</v>
      </c>
      <c r="CL93" s="4">
        <f t="shared" ref="CL93:CL95" si="215">SUM(BZ93:CK93)</f>
        <v>82577.039999999979</v>
      </c>
      <c r="CN93" s="16">
        <f t="shared" ref="CN93:CN95" si="216">SUM(D93:O93)</f>
        <v>614400</v>
      </c>
      <c r="CO93" s="6">
        <f t="shared" ref="CO93:CO95" si="217">100*(CL93/BV93-1)</f>
        <v>19.52138782939754</v>
      </c>
      <c r="CP93" s="6">
        <f t="shared" ref="CP93:CP95" si="218">100*(BX93/BV93-1)</f>
        <v>24.61076721065465</v>
      </c>
    </row>
    <row r="94" spans="2:94" x14ac:dyDescent="0.25">
      <c r="B94" s="3" t="s">
        <v>69</v>
      </c>
      <c r="C94" s="3">
        <v>16074</v>
      </c>
      <c r="D94">
        <v>60300</v>
      </c>
      <c r="E94">
        <v>58500</v>
      </c>
      <c r="F94">
        <v>53280</v>
      </c>
      <c r="G94">
        <v>54360</v>
      </c>
      <c r="H94">
        <v>55980</v>
      </c>
      <c r="I94">
        <v>56160</v>
      </c>
      <c r="J94">
        <v>54180</v>
      </c>
      <c r="K94">
        <v>61200</v>
      </c>
      <c r="L94">
        <v>59760</v>
      </c>
      <c r="M94">
        <v>69480</v>
      </c>
      <c r="N94">
        <v>67140</v>
      </c>
      <c r="O94">
        <v>52380</v>
      </c>
      <c r="Q94">
        <f t="shared" si="165"/>
        <v>2000</v>
      </c>
      <c r="R94">
        <f t="shared" si="166"/>
        <v>2000</v>
      </c>
      <c r="S94">
        <f t="shared" si="167"/>
        <v>2000</v>
      </c>
      <c r="T94">
        <f t="shared" si="168"/>
        <v>2000</v>
      </c>
      <c r="U94">
        <f t="shared" si="169"/>
        <v>2000</v>
      </c>
      <c r="V94">
        <f t="shared" si="170"/>
        <v>2000</v>
      </c>
      <c r="W94">
        <f t="shared" si="171"/>
        <v>2000</v>
      </c>
      <c r="X94">
        <f t="shared" si="172"/>
        <v>2000</v>
      </c>
      <c r="Y94">
        <f t="shared" si="173"/>
        <v>2000</v>
      </c>
      <c r="Z94">
        <f t="shared" si="174"/>
        <v>2000</v>
      </c>
      <c r="AA94">
        <f t="shared" si="175"/>
        <v>2000</v>
      </c>
      <c r="AB94">
        <f t="shared" si="176"/>
        <v>2000</v>
      </c>
      <c r="AD94">
        <v>146.30000000000001</v>
      </c>
      <c r="AE94">
        <v>132.30000000000001</v>
      </c>
      <c r="AF94">
        <v>130</v>
      </c>
      <c r="AG94">
        <v>135.9</v>
      </c>
      <c r="AH94">
        <v>134.5</v>
      </c>
      <c r="AI94">
        <v>128.19999999999999</v>
      </c>
      <c r="AJ94">
        <v>133.4</v>
      </c>
      <c r="AK94">
        <v>138.1</v>
      </c>
      <c r="AL94">
        <v>148</v>
      </c>
      <c r="AM94">
        <v>167.4</v>
      </c>
      <c r="AN94">
        <v>153.69999999999999</v>
      </c>
      <c r="AO94">
        <v>134.5</v>
      </c>
      <c r="AQ94">
        <f t="shared" ref="AQ94:AQ95" si="219">IF(AD94*100&gt;D94,D94,AD94*100)</f>
        <v>14630.000000000002</v>
      </c>
      <c r="AR94">
        <f t="shared" ref="AR94:AR95" si="220">IF(AE94*100&gt;E94,E94,AE94*100)</f>
        <v>13230.000000000002</v>
      </c>
      <c r="AS94">
        <f t="shared" ref="AS94:AS95" si="221">IF(AF94*100&gt;F94,F94,AF94*100)</f>
        <v>13000</v>
      </c>
      <c r="AT94">
        <f t="shared" ref="AT94:AT95" si="222">IF(AG94*100&gt;G94,G94,AG94*100)</f>
        <v>13590</v>
      </c>
      <c r="AU94">
        <f t="shared" ref="AU94:AU95" si="223">IF(AH94*100&gt;H94,H94,AH94*100)</f>
        <v>13450</v>
      </c>
      <c r="AV94">
        <f t="shared" ref="AV94:AV95" si="224">IF(AI94*100&gt;I94,I94,AI94*100)</f>
        <v>12819.999999999998</v>
      </c>
      <c r="AW94">
        <f t="shared" ref="AW94:AW95" si="225">IF(AJ94*100&gt;J94,J94,AJ94*100)</f>
        <v>13340</v>
      </c>
      <c r="AX94">
        <f t="shared" ref="AX94:AX95" si="226">IF(AK94*100&gt;K94,K94,AK94*100)</f>
        <v>13810</v>
      </c>
      <c r="AY94">
        <f t="shared" ref="AY94:AY95" si="227">IF(AL94*100&gt;L94,L94,AL94*100)</f>
        <v>14800</v>
      </c>
      <c r="AZ94">
        <f t="shared" ref="AZ94:AZ95" si="228">IF(AM94*100&gt;M94,M94,AM94*100)</f>
        <v>16740</v>
      </c>
      <c r="BA94">
        <f t="shared" ref="BA94:BA95" si="229">IF(AN94*100&gt;N94,N94,AN94*100)</f>
        <v>15369.999999999998</v>
      </c>
      <c r="BB94">
        <f t="shared" ref="BB94:BB95" si="230">IF(AO94*100&gt;O94,O94,AO94*100)</f>
        <v>13450</v>
      </c>
      <c r="BJ94" s="16">
        <f t="shared" si="189"/>
        <v>6765.7599999999993</v>
      </c>
      <c r="BK94" s="16">
        <f t="shared" si="190"/>
        <v>6566.32</v>
      </c>
      <c r="BL94" s="16">
        <f t="shared" si="191"/>
        <v>5987.9439999999995</v>
      </c>
      <c r="BM94" s="16">
        <f t="shared" si="192"/>
        <v>6107.6079999999993</v>
      </c>
      <c r="BN94" s="16">
        <f t="shared" si="193"/>
        <v>6287.1039999999994</v>
      </c>
      <c r="BO94" s="16">
        <f t="shared" si="194"/>
        <v>6307.0479999999998</v>
      </c>
      <c r="BP94" s="16">
        <f t="shared" si="195"/>
        <v>6087.6639999999998</v>
      </c>
      <c r="BQ94" s="16">
        <f t="shared" si="196"/>
        <v>6865.48</v>
      </c>
      <c r="BR94" s="16">
        <f t="shared" si="197"/>
        <v>6705.9279999999999</v>
      </c>
      <c r="BS94" s="16">
        <f t="shared" si="198"/>
        <v>7782.9039999999995</v>
      </c>
      <c r="BT94" s="16">
        <f t="shared" si="199"/>
        <v>7523.6319999999996</v>
      </c>
      <c r="BU94" s="16">
        <f t="shared" si="200"/>
        <v>5888.2239999999993</v>
      </c>
      <c r="BV94" s="4">
        <f t="shared" si="201"/>
        <v>78875.616000000009</v>
      </c>
      <c r="BX94" s="16">
        <f t="shared" si="202"/>
        <v>98422.751999999993</v>
      </c>
      <c r="BZ94" s="16">
        <f t="shared" si="203"/>
        <v>7406.7120000000004</v>
      </c>
      <c r="CA94" s="16">
        <f t="shared" si="204"/>
        <v>7033.0320000000011</v>
      </c>
      <c r="CB94" s="16">
        <f t="shared" si="205"/>
        <v>6556.0320000000002</v>
      </c>
      <c r="CC94" s="16">
        <f t="shared" si="206"/>
        <v>6740.64</v>
      </c>
      <c r="CD94" s="16">
        <f t="shared" si="207"/>
        <v>6855.192</v>
      </c>
      <c r="CE94" s="16">
        <f t="shared" si="208"/>
        <v>6770.5919999999996</v>
      </c>
      <c r="CF94" s="16">
        <f t="shared" si="209"/>
        <v>6685.848</v>
      </c>
      <c r="CG94" s="16">
        <f t="shared" si="210"/>
        <v>7352.7839999999997</v>
      </c>
      <c r="CH94" s="16">
        <f t="shared" si="211"/>
        <v>7388.0640000000003</v>
      </c>
      <c r="CI94" s="16">
        <f t="shared" si="212"/>
        <v>8515.7279999999992</v>
      </c>
      <c r="CJ94" s="16">
        <f t="shared" si="213"/>
        <v>8101.2239999999993</v>
      </c>
      <c r="CK94" s="16">
        <f t="shared" si="214"/>
        <v>6551.3519999999999</v>
      </c>
      <c r="CL94" s="4">
        <f t="shared" si="215"/>
        <v>85957.2</v>
      </c>
      <c r="CN94" s="16">
        <f t="shared" si="216"/>
        <v>702720</v>
      </c>
      <c r="CO94" s="6">
        <f t="shared" si="217"/>
        <v>8.9781663321653049</v>
      </c>
      <c r="CP94" s="6">
        <f t="shared" si="218"/>
        <v>24.782229276028712</v>
      </c>
    </row>
    <row r="95" spans="2:94" x14ac:dyDescent="0.25">
      <c r="B95" s="3" t="s">
        <v>69</v>
      </c>
      <c r="C95" s="3">
        <v>25752</v>
      </c>
      <c r="D95">
        <v>46560</v>
      </c>
      <c r="E95">
        <v>42420</v>
      </c>
      <c r="F95">
        <v>43800</v>
      </c>
      <c r="G95">
        <v>38400</v>
      </c>
      <c r="H95">
        <v>42720</v>
      </c>
      <c r="I95">
        <v>39420</v>
      </c>
      <c r="J95">
        <v>38640</v>
      </c>
      <c r="K95">
        <v>39060</v>
      </c>
      <c r="L95">
        <v>38520</v>
      </c>
      <c r="M95">
        <v>42420</v>
      </c>
      <c r="N95">
        <v>31200</v>
      </c>
      <c r="O95">
        <v>41880</v>
      </c>
      <c r="Q95">
        <f t="shared" si="165"/>
        <v>2000</v>
      </c>
      <c r="R95">
        <f t="shared" si="166"/>
        <v>2000</v>
      </c>
      <c r="S95">
        <f t="shared" si="167"/>
        <v>2000</v>
      </c>
      <c r="T95">
        <f t="shared" si="168"/>
        <v>2000</v>
      </c>
      <c r="U95">
        <f t="shared" si="169"/>
        <v>2000</v>
      </c>
      <c r="V95">
        <f t="shared" si="170"/>
        <v>2000</v>
      </c>
      <c r="W95">
        <f t="shared" si="171"/>
        <v>2000</v>
      </c>
      <c r="X95">
        <f t="shared" si="172"/>
        <v>2000</v>
      </c>
      <c r="Y95">
        <f t="shared" si="173"/>
        <v>2000</v>
      </c>
      <c r="Z95">
        <f t="shared" si="174"/>
        <v>2000</v>
      </c>
      <c r="AA95">
        <f t="shared" si="175"/>
        <v>2000</v>
      </c>
      <c r="AB95">
        <f t="shared" si="176"/>
        <v>2000</v>
      </c>
      <c r="AD95">
        <v>104.8</v>
      </c>
      <c r="AE95">
        <v>88.5</v>
      </c>
      <c r="AF95">
        <v>87.6</v>
      </c>
      <c r="AG95">
        <v>84.5</v>
      </c>
      <c r="AH95">
        <v>87.8</v>
      </c>
      <c r="AI95">
        <v>86.3</v>
      </c>
      <c r="AJ95">
        <v>87.5</v>
      </c>
      <c r="AK95">
        <v>83.8</v>
      </c>
      <c r="AL95">
        <v>96.8</v>
      </c>
      <c r="AM95">
        <v>100.9</v>
      </c>
      <c r="AN95">
        <v>74.099999999999994</v>
      </c>
      <c r="AO95">
        <v>93.1</v>
      </c>
      <c r="AQ95">
        <f t="shared" si="219"/>
        <v>10480</v>
      </c>
      <c r="AR95">
        <f t="shared" si="220"/>
        <v>8850</v>
      </c>
      <c r="AS95">
        <f t="shared" si="221"/>
        <v>8760</v>
      </c>
      <c r="AT95">
        <f t="shared" si="222"/>
        <v>8450</v>
      </c>
      <c r="AU95">
        <f t="shared" si="223"/>
        <v>8780</v>
      </c>
      <c r="AV95">
        <f t="shared" si="224"/>
        <v>8630</v>
      </c>
      <c r="AW95">
        <f t="shared" si="225"/>
        <v>8750</v>
      </c>
      <c r="AX95">
        <f t="shared" si="226"/>
        <v>8380</v>
      </c>
      <c r="AY95">
        <f t="shared" si="227"/>
        <v>9680</v>
      </c>
      <c r="AZ95">
        <f t="shared" si="228"/>
        <v>10090</v>
      </c>
      <c r="BA95">
        <f t="shared" si="229"/>
        <v>7409.9999999999991</v>
      </c>
      <c r="BB95">
        <f t="shared" si="230"/>
        <v>9310</v>
      </c>
      <c r="BJ95" s="16">
        <f t="shared" si="189"/>
        <v>5243.3679999999995</v>
      </c>
      <c r="BK95" s="16">
        <f t="shared" si="190"/>
        <v>4784.6559999999999</v>
      </c>
      <c r="BL95" s="16">
        <f t="shared" si="191"/>
        <v>4937.5599999999995</v>
      </c>
      <c r="BM95" s="16">
        <f t="shared" si="192"/>
        <v>4339.24</v>
      </c>
      <c r="BN95" s="16">
        <f t="shared" si="193"/>
        <v>4817.8959999999997</v>
      </c>
      <c r="BO95" s="16">
        <f t="shared" si="194"/>
        <v>4452.2559999999994</v>
      </c>
      <c r="BP95" s="16">
        <f t="shared" si="195"/>
        <v>4365.8320000000003</v>
      </c>
      <c r="BQ95" s="16">
        <f t="shared" si="196"/>
        <v>4412.3679999999995</v>
      </c>
      <c r="BR95" s="16">
        <f t="shared" si="197"/>
        <v>4352.5360000000001</v>
      </c>
      <c r="BS95" s="16">
        <f t="shared" si="198"/>
        <v>4784.6559999999999</v>
      </c>
      <c r="BT95" s="16">
        <f t="shared" si="199"/>
        <v>3541.4799999999996</v>
      </c>
      <c r="BU95" s="16">
        <f t="shared" si="200"/>
        <v>4724.8239999999996</v>
      </c>
      <c r="BV95" s="4">
        <f t="shared" si="201"/>
        <v>54756.672000000013</v>
      </c>
      <c r="BX95" s="16">
        <f t="shared" si="202"/>
        <v>68034.623999999996</v>
      </c>
      <c r="BZ95" s="16">
        <f t="shared" si="203"/>
        <v>5589.6959999999999</v>
      </c>
      <c r="CA95" s="16">
        <f t="shared" si="204"/>
        <v>4982.0879999999997</v>
      </c>
      <c r="CB95" s="16">
        <f t="shared" si="205"/>
        <v>5084.3040000000001</v>
      </c>
      <c r="CC95" s="16">
        <f t="shared" si="206"/>
        <v>4579.4400000000005</v>
      </c>
      <c r="CD95" s="16">
        <f t="shared" si="207"/>
        <v>4996.3200000000006</v>
      </c>
      <c r="CE95" s="16">
        <f t="shared" si="208"/>
        <v>4694.04</v>
      </c>
      <c r="CF95" s="16">
        <f t="shared" si="209"/>
        <v>4647.2160000000003</v>
      </c>
      <c r="CG95" s="16">
        <f t="shared" si="210"/>
        <v>4624.0560000000005</v>
      </c>
      <c r="CH95" s="16">
        <f t="shared" si="211"/>
        <v>4784.3999999999996</v>
      </c>
      <c r="CI95" s="16">
        <f t="shared" si="212"/>
        <v>5178.5039999999999</v>
      </c>
      <c r="CJ95" s="16">
        <f t="shared" si="213"/>
        <v>3807.0239999999999</v>
      </c>
      <c r="CK95" s="16">
        <f t="shared" si="214"/>
        <v>5009.3759999999993</v>
      </c>
      <c r="CL95" s="4">
        <f t="shared" si="215"/>
        <v>57976.464</v>
      </c>
      <c r="CN95" s="16">
        <f t="shared" si="216"/>
        <v>485040</v>
      </c>
      <c r="CO95" s="6">
        <f t="shared" si="217"/>
        <v>5.880182053430838</v>
      </c>
      <c r="CP95" s="6">
        <f t="shared" si="218"/>
        <v>24.249012065598109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9"/>
  <sheetViews>
    <sheetView workbookViewId="0">
      <selection activeCell="AZ9" sqref="AZ9"/>
    </sheetView>
  </sheetViews>
  <sheetFormatPr defaultRowHeight="15" x14ac:dyDescent="0.25"/>
  <sheetData>
    <row r="1" spans="1:52" x14ac:dyDescent="0.25">
      <c r="AX1" s="3" t="s">
        <v>190</v>
      </c>
    </row>
    <row r="2" spans="1:52" x14ac:dyDescent="0.25">
      <c r="B2" s="3">
        <v>2020</v>
      </c>
      <c r="C2" s="3">
        <v>2020</v>
      </c>
      <c r="D2" s="3">
        <v>2019</v>
      </c>
      <c r="E2" s="3">
        <v>2019</v>
      </c>
      <c r="F2" s="3">
        <v>2019</v>
      </c>
      <c r="G2" s="3">
        <v>2019</v>
      </c>
      <c r="H2" s="3">
        <v>2019</v>
      </c>
      <c r="I2" s="3">
        <v>2019</v>
      </c>
      <c r="J2" s="3">
        <v>2019</v>
      </c>
      <c r="K2" s="3">
        <v>2019</v>
      </c>
      <c r="L2" s="3">
        <v>2019</v>
      </c>
      <c r="M2" s="3">
        <v>2019</v>
      </c>
      <c r="O2" s="3">
        <v>2020</v>
      </c>
      <c r="P2" s="3">
        <v>2020</v>
      </c>
      <c r="Q2" s="3">
        <v>2019</v>
      </c>
      <c r="R2" s="3">
        <v>2019</v>
      </c>
      <c r="S2" s="3">
        <v>2019</v>
      </c>
      <c r="T2" s="3">
        <v>2019</v>
      </c>
      <c r="U2" s="3">
        <v>2019</v>
      </c>
      <c r="V2" s="3">
        <v>2019</v>
      </c>
      <c r="W2" s="3">
        <v>2019</v>
      </c>
      <c r="X2" s="3">
        <v>2019</v>
      </c>
      <c r="Y2" s="3">
        <v>2019</v>
      </c>
      <c r="Z2" s="3">
        <v>2019</v>
      </c>
      <c r="AH2" s="3">
        <v>2020</v>
      </c>
      <c r="AI2" s="3">
        <v>2020</v>
      </c>
      <c r="AJ2" s="3">
        <v>2019</v>
      </c>
      <c r="AK2" s="3">
        <v>2019</v>
      </c>
      <c r="AL2" s="3">
        <v>2019</v>
      </c>
      <c r="AM2" s="3">
        <v>2019</v>
      </c>
      <c r="AN2" s="3">
        <v>2019</v>
      </c>
      <c r="AO2" s="3">
        <v>2019</v>
      </c>
      <c r="AP2" s="3">
        <v>2019</v>
      </c>
      <c r="AQ2" s="3">
        <v>2019</v>
      </c>
      <c r="AR2" s="3">
        <v>2019</v>
      </c>
      <c r="AS2" s="3">
        <v>2019</v>
      </c>
      <c r="AT2" s="3">
        <v>12</v>
      </c>
      <c r="AV2" s="8" t="s">
        <v>180</v>
      </c>
      <c r="AX2" s="3" t="s">
        <v>191</v>
      </c>
    </row>
    <row r="3" spans="1:52" x14ac:dyDescent="0.25">
      <c r="B3" s="3" t="s">
        <v>120</v>
      </c>
      <c r="C3" s="3" t="s">
        <v>119</v>
      </c>
      <c r="D3" s="3" t="s">
        <v>118</v>
      </c>
      <c r="E3" s="3" t="s">
        <v>117</v>
      </c>
      <c r="F3" s="3" t="s">
        <v>116</v>
      </c>
      <c r="G3" s="3" t="s">
        <v>115</v>
      </c>
      <c r="H3" s="3" t="s">
        <v>114</v>
      </c>
      <c r="I3" s="3" t="s">
        <v>113</v>
      </c>
      <c r="J3" s="3" t="s">
        <v>123</v>
      </c>
      <c r="K3" s="3" t="s">
        <v>112</v>
      </c>
      <c r="L3" s="3" t="s">
        <v>122</v>
      </c>
      <c r="M3" s="3" t="s">
        <v>121</v>
      </c>
      <c r="O3" s="3" t="s">
        <v>120</v>
      </c>
      <c r="P3" s="3" t="s">
        <v>119</v>
      </c>
      <c r="Q3" s="3" t="s">
        <v>118</v>
      </c>
      <c r="R3" s="3" t="s">
        <v>117</v>
      </c>
      <c r="S3" s="3" t="s">
        <v>116</v>
      </c>
      <c r="T3" s="3" t="s">
        <v>115</v>
      </c>
      <c r="U3" s="3" t="s">
        <v>114</v>
      </c>
      <c r="V3" s="3" t="s">
        <v>113</v>
      </c>
      <c r="W3" s="3" t="s">
        <v>123</v>
      </c>
      <c r="X3" s="3" t="s">
        <v>112</v>
      </c>
      <c r="Y3" s="3" t="s">
        <v>122</v>
      </c>
      <c r="Z3" s="3" t="s">
        <v>121</v>
      </c>
      <c r="AH3" s="3" t="s">
        <v>120</v>
      </c>
      <c r="AI3" s="3" t="s">
        <v>119</v>
      </c>
      <c r="AJ3" s="3" t="s">
        <v>118</v>
      </c>
      <c r="AK3" s="3" t="s">
        <v>117</v>
      </c>
      <c r="AL3" s="3" t="s">
        <v>116</v>
      </c>
      <c r="AM3" s="3" t="s">
        <v>115</v>
      </c>
      <c r="AN3" s="3" t="s">
        <v>114</v>
      </c>
      <c r="AO3" s="3" t="s">
        <v>113</v>
      </c>
      <c r="AP3" s="3" t="s">
        <v>123</v>
      </c>
      <c r="AQ3" s="3" t="s">
        <v>112</v>
      </c>
      <c r="AR3" s="3" t="s">
        <v>122</v>
      </c>
      <c r="AS3" s="3" t="s">
        <v>121</v>
      </c>
      <c r="AT3" s="3" t="s">
        <v>124</v>
      </c>
      <c r="AV3" s="8" t="s">
        <v>183</v>
      </c>
      <c r="AX3" s="3" t="s">
        <v>188</v>
      </c>
    </row>
    <row r="4" spans="1:5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AV4" s="8" t="s">
        <v>181</v>
      </c>
    </row>
    <row r="5" spans="1:52" x14ac:dyDescent="0.25">
      <c r="B5" s="14" t="s">
        <v>166</v>
      </c>
      <c r="O5" s="14" t="s">
        <v>167</v>
      </c>
      <c r="AH5" s="14" t="s">
        <v>179</v>
      </c>
      <c r="AV5" s="8" t="s">
        <v>182</v>
      </c>
      <c r="AX5" s="3" t="s">
        <v>7</v>
      </c>
    </row>
    <row r="6" spans="1:52" x14ac:dyDescent="0.25">
      <c r="A6" t="s">
        <v>236</v>
      </c>
      <c r="B6">
        <v>380400</v>
      </c>
      <c r="C6">
        <v>327000</v>
      </c>
      <c r="D6">
        <v>213000</v>
      </c>
      <c r="E6">
        <v>281400</v>
      </c>
      <c r="F6">
        <v>282000</v>
      </c>
      <c r="G6">
        <v>322200</v>
      </c>
      <c r="H6">
        <v>328200</v>
      </c>
      <c r="I6">
        <v>299400</v>
      </c>
      <c r="J6">
        <v>325800</v>
      </c>
      <c r="K6">
        <v>290400</v>
      </c>
      <c r="L6">
        <v>347400</v>
      </c>
      <c r="M6">
        <v>354000</v>
      </c>
      <c r="O6">
        <f>IF(B6&gt;2000,2000,B6)</f>
        <v>2000</v>
      </c>
      <c r="P6">
        <f t="shared" ref="P6:Z6" si="0">IF(C6&gt;2000,2000,C6)</f>
        <v>2000</v>
      </c>
      <c r="Q6">
        <f t="shared" si="0"/>
        <v>2000</v>
      </c>
      <c r="R6">
        <f t="shared" si="0"/>
        <v>2000</v>
      </c>
      <c r="S6">
        <f t="shared" si="0"/>
        <v>2000</v>
      </c>
      <c r="T6">
        <f t="shared" si="0"/>
        <v>2000</v>
      </c>
      <c r="U6">
        <f t="shared" si="0"/>
        <v>2000</v>
      </c>
      <c r="V6">
        <f t="shared" si="0"/>
        <v>2000</v>
      </c>
      <c r="W6">
        <f t="shared" si="0"/>
        <v>2000</v>
      </c>
      <c r="X6">
        <f t="shared" si="0"/>
        <v>2000</v>
      </c>
      <c r="Y6">
        <f t="shared" si="0"/>
        <v>2000</v>
      </c>
      <c r="Z6">
        <f t="shared" si="0"/>
        <v>2000</v>
      </c>
      <c r="AB6" s="14" t="s">
        <v>250</v>
      </c>
      <c r="AH6" s="16">
        <f>$AE$7+IF(O6&lt;2000,O6*$AE$8,O6*$AE$8+(B6-O6)*$AE$9)</f>
        <v>43527.6</v>
      </c>
      <c r="AI6" s="16">
        <f t="shared" ref="AI6:AS6" si="1">$AE$7+IF(P6&lt;2000,P6*$AE$8,P6*$AE$8+(C6-P6)*$AE$9)</f>
        <v>37429.32</v>
      </c>
      <c r="AJ6" s="16">
        <f t="shared" si="1"/>
        <v>24410.52</v>
      </c>
      <c r="AK6" s="16">
        <f t="shared" si="1"/>
        <v>32221.8</v>
      </c>
      <c r="AL6" s="16">
        <f t="shared" si="1"/>
        <v>32290.32</v>
      </c>
      <c r="AM6" s="16">
        <f t="shared" si="1"/>
        <v>36881.159999999996</v>
      </c>
      <c r="AN6" s="16">
        <f t="shared" si="1"/>
        <v>37566.36</v>
      </c>
      <c r="AO6" s="16">
        <f t="shared" si="1"/>
        <v>34277.4</v>
      </c>
      <c r="AP6" s="16">
        <f t="shared" si="1"/>
        <v>37292.28</v>
      </c>
      <c r="AQ6" s="16">
        <f t="shared" si="1"/>
        <v>33249.599999999999</v>
      </c>
      <c r="AR6" s="16">
        <f t="shared" si="1"/>
        <v>39759</v>
      </c>
      <c r="AS6" s="16">
        <f t="shared" si="1"/>
        <v>40512.720000000001</v>
      </c>
      <c r="AT6" s="4">
        <f>SUM(AH6:AS6)</f>
        <v>429418.07999999996</v>
      </c>
      <c r="AV6" s="16">
        <f>$AE$7*12+SUM(B6:M6)*$AE$8</f>
        <v>539370.48</v>
      </c>
      <c r="AX6" s="6">
        <f>100*(AV6/AT6-1)</f>
        <v>25.604976856121198</v>
      </c>
      <c r="AZ6" t="s">
        <v>271</v>
      </c>
    </row>
    <row r="7" spans="1:52" x14ac:dyDescent="0.25">
      <c r="A7" t="s">
        <v>237</v>
      </c>
      <c r="B7">
        <v>757628</v>
      </c>
      <c r="C7">
        <v>423527</v>
      </c>
      <c r="D7">
        <v>219180</v>
      </c>
      <c r="E7">
        <v>111603</v>
      </c>
      <c r="F7">
        <v>63561</v>
      </c>
      <c r="G7">
        <v>53153</v>
      </c>
      <c r="O7">
        <f t="shared" ref="O7:O19" si="2">IF(B7&gt;2000,2000,B7)</f>
        <v>2000</v>
      </c>
      <c r="P7">
        <f t="shared" ref="P7:P19" si="3">IF(C7&gt;2000,2000,C7)</f>
        <v>2000</v>
      </c>
      <c r="Q7">
        <f t="shared" ref="Q7:Q19" si="4">IF(D7&gt;2000,2000,D7)</f>
        <v>2000</v>
      </c>
      <c r="R7">
        <f t="shared" ref="R7:R19" si="5">IF(E7&gt;2000,2000,E7)</f>
        <v>2000</v>
      </c>
      <c r="S7">
        <f t="shared" ref="S7:S19" si="6">IF(F7&gt;2000,2000,F7)</f>
        <v>2000</v>
      </c>
      <c r="T7">
        <f t="shared" ref="T7:T19" si="7">IF(G7&gt;2000,2000,G7)</f>
        <v>2000</v>
      </c>
      <c r="U7">
        <f t="shared" ref="U7:U19" si="8">IF(H7&gt;2000,2000,H7)</f>
        <v>0</v>
      </c>
      <c r="V7">
        <f t="shared" ref="V7:V19" si="9">IF(I7&gt;2000,2000,I7)</f>
        <v>0</v>
      </c>
      <c r="W7">
        <f t="shared" ref="W7:W19" si="10">IF(J7&gt;2000,2000,J7)</f>
        <v>0</v>
      </c>
      <c r="X7">
        <f t="shared" ref="X7:X19" si="11">IF(K7&gt;2000,2000,K7)</f>
        <v>0</v>
      </c>
      <c r="Y7">
        <f t="shared" ref="Y7:Y19" si="12">IF(L7&gt;2000,2000,L7)</f>
        <v>0</v>
      </c>
      <c r="Z7">
        <f t="shared" ref="Z7:Z19" si="13">IF(M7&gt;2000,2000,M7)</f>
        <v>0</v>
      </c>
      <c r="AB7" t="s">
        <v>171</v>
      </c>
      <c r="AE7" s="40">
        <v>26.92</v>
      </c>
      <c r="AF7" t="s">
        <v>172</v>
      </c>
      <c r="AH7" s="16">
        <f t="shared" ref="AH7:AH19" si="14">$AE$7+IF(O7&lt;2000,O7*$AE$8,O7*$AE$8+(B7-O7)*$AE$9)</f>
        <v>86607.037599999996</v>
      </c>
      <c r="AI7" s="16">
        <f t="shared" ref="AI7:AI19" si="15">$AE$7+IF(P7&lt;2000,P7*$AE$8,P7*$AE$8+(C7-P7)*$AE$9)</f>
        <v>48452.703399999999</v>
      </c>
      <c r="AJ7" s="16">
        <f t="shared" ref="AJ7:AJ19" si="16">$AE$7+IF(Q7&lt;2000,Q7*$AE$8,Q7*$AE$8+(D7-Q7)*$AE$9)</f>
        <v>25116.275999999998</v>
      </c>
      <c r="AK7" s="16">
        <f t="shared" ref="AK7:AK19" si="17">$AE$7+IF(R7&lt;2000,R7*$AE$8,R7*$AE$8+(E7-R7)*$AE$9)</f>
        <v>12830.982599999999</v>
      </c>
      <c r="AL7" s="16">
        <f t="shared" ref="AL7:AL19" si="18">$AE$7+IF(S7&lt;2000,S7*$AE$8,S7*$AE$8+(F7-S7)*$AE$9)</f>
        <v>7344.5861999999997</v>
      </c>
      <c r="AM7" s="16">
        <f t="shared" ref="AM7:AM19" si="19">$AE$7+IF(T7&lt;2000,T7*$AE$8,T7*$AE$8+(G7-T7)*$AE$9)</f>
        <v>6155.9925999999996</v>
      </c>
      <c r="AN7" s="16"/>
      <c r="AO7" s="16"/>
      <c r="AP7" s="16"/>
      <c r="AQ7" s="16"/>
      <c r="AR7" s="16"/>
      <c r="AS7" s="16"/>
      <c r="AT7" s="4">
        <f>SUM(AH7:AS7)</f>
        <v>186507.57839999997</v>
      </c>
      <c r="AV7" s="16">
        <f t="shared" ref="AV7:AV19" si="20">$AE$7*12+SUM(B7:M7)*$AE$8</f>
        <v>234360.33239999998</v>
      </c>
      <c r="AX7" s="6">
        <f t="shared" ref="AX7:AX19" si="21">100*(AV7/AT7-1)</f>
        <v>25.657270557323386</v>
      </c>
      <c r="AZ7" t="s">
        <v>272</v>
      </c>
    </row>
    <row r="8" spans="1:52" x14ac:dyDescent="0.25">
      <c r="A8" t="s">
        <v>238</v>
      </c>
      <c r="B8">
        <v>61920</v>
      </c>
      <c r="C8">
        <v>59880</v>
      </c>
      <c r="D8">
        <v>59400</v>
      </c>
      <c r="E8">
        <v>59520</v>
      </c>
      <c r="F8">
        <v>56520</v>
      </c>
      <c r="G8">
        <v>54120</v>
      </c>
      <c r="H8">
        <v>59280</v>
      </c>
      <c r="I8">
        <v>58440</v>
      </c>
      <c r="J8">
        <v>62040</v>
      </c>
      <c r="K8">
        <v>60480</v>
      </c>
      <c r="L8">
        <v>58080</v>
      </c>
      <c r="M8">
        <v>52200</v>
      </c>
      <c r="O8">
        <f t="shared" si="2"/>
        <v>2000</v>
      </c>
      <c r="P8">
        <f t="shared" si="3"/>
        <v>2000</v>
      </c>
      <c r="Q8">
        <f t="shared" si="4"/>
        <v>2000</v>
      </c>
      <c r="R8">
        <f t="shared" si="5"/>
        <v>2000</v>
      </c>
      <c r="S8">
        <f t="shared" si="6"/>
        <v>2000</v>
      </c>
      <c r="T8">
        <f t="shared" si="7"/>
        <v>2000</v>
      </c>
      <c r="U8">
        <f t="shared" si="8"/>
        <v>2000</v>
      </c>
      <c r="V8">
        <f t="shared" si="9"/>
        <v>2000</v>
      </c>
      <c r="W8">
        <f t="shared" si="10"/>
        <v>2000</v>
      </c>
      <c r="X8">
        <f t="shared" si="11"/>
        <v>2000</v>
      </c>
      <c r="Y8">
        <f t="shared" si="12"/>
        <v>2000</v>
      </c>
      <c r="Z8">
        <f t="shared" si="13"/>
        <v>2000</v>
      </c>
      <c r="AB8" t="s">
        <v>173</v>
      </c>
      <c r="AE8" s="41">
        <v>0.14369999999999999</v>
      </c>
      <c r="AF8" t="s">
        <v>174</v>
      </c>
      <c r="AH8" s="16">
        <f t="shared" si="14"/>
        <v>7157.1839999999993</v>
      </c>
      <c r="AI8" s="16">
        <f t="shared" si="15"/>
        <v>6924.2159999999994</v>
      </c>
      <c r="AJ8" s="16">
        <f t="shared" si="16"/>
        <v>6869.4</v>
      </c>
      <c r="AK8" s="16">
        <f t="shared" si="17"/>
        <v>6883.1039999999994</v>
      </c>
      <c r="AL8" s="16">
        <f t="shared" si="18"/>
        <v>6540.5039999999999</v>
      </c>
      <c r="AM8" s="16">
        <f t="shared" si="19"/>
        <v>6266.4239999999991</v>
      </c>
      <c r="AN8" s="16">
        <f t="shared" ref="AN8:AN19" si="22">$AE$7+IF(U8&lt;2000,U8*$AE$8,U8*$AE$8+(H8-U8)*$AE$9)</f>
        <v>6855.6959999999999</v>
      </c>
      <c r="AO8" s="16">
        <f t="shared" ref="AO8:AO19" si="23">$AE$7+IF(V8&lt;2000,V8*$AE$8,V8*$AE$8+(I8-V8)*$AE$9)</f>
        <v>6759.7679999999991</v>
      </c>
      <c r="AP8" s="16">
        <f t="shared" ref="AP8:AP19" si="24">$AE$7+IF(W8&lt;2000,W8*$AE$8,W8*$AE$8+(J8-W8)*$AE$9)</f>
        <v>7170.8879999999999</v>
      </c>
      <c r="AQ8" s="16">
        <f t="shared" ref="AQ8:AQ19" si="25">$AE$7+IF(X8&lt;2000,X8*$AE$8,X8*$AE$8+(K8-X8)*$AE$9)</f>
        <v>6992.7359999999999</v>
      </c>
      <c r="AR8" s="16">
        <f t="shared" ref="AR8:AR19" si="26">$AE$7+IF(Y8&lt;2000,Y8*$AE$8,Y8*$AE$8+(L8-Y8)*$AE$9)</f>
        <v>6718.655999999999</v>
      </c>
      <c r="AS8" s="16">
        <f t="shared" ref="AS8:AS19" si="27">$AE$7+IF(Z8&lt;2000,Z8*$AE$8,Z8*$AE$8+(M8-Z8)*$AE$9)</f>
        <v>6047.16</v>
      </c>
      <c r="AT8" s="4">
        <f t="shared" ref="AT8:AT19" si="28">SUM(AH8:AS8)</f>
        <v>81185.73599999999</v>
      </c>
      <c r="AV8" s="16">
        <f t="shared" si="20"/>
        <v>101183.196</v>
      </c>
      <c r="AX8" s="6">
        <f t="shared" si="21"/>
        <v>24.631740728445205</v>
      </c>
      <c r="AZ8" t="s">
        <v>273</v>
      </c>
    </row>
    <row r="9" spans="1:52" x14ac:dyDescent="0.25">
      <c r="A9" t="s">
        <v>239</v>
      </c>
      <c r="B9">
        <v>41760</v>
      </c>
      <c r="C9">
        <v>35280</v>
      </c>
      <c r="D9">
        <v>27000</v>
      </c>
      <c r="E9">
        <v>25200</v>
      </c>
      <c r="F9">
        <v>22320</v>
      </c>
      <c r="G9">
        <v>18360</v>
      </c>
      <c r="H9">
        <v>18720</v>
      </c>
      <c r="I9">
        <v>14400</v>
      </c>
      <c r="J9">
        <v>14040</v>
      </c>
      <c r="K9">
        <v>16920</v>
      </c>
      <c r="L9">
        <v>18720</v>
      </c>
      <c r="M9">
        <v>20880</v>
      </c>
      <c r="O9">
        <f t="shared" si="2"/>
        <v>2000</v>
      </c>
      <c r="P9">
        <f t="shared" si="3"/>
        <v>2000</v>
      </c>
      <c r="Q9">
        <f t="shared" si="4"/>
        <v>2000</v>
      </c>
      <c r="R9">
        <f t="shared" si="5"/>
        <v>2000</v>
      </c>
      <c r="S9">
        <f t="shared" si="6"/>
        <v>2000</v>
      </c>
      <c r="T9">
        <f t="shared" si="7"/>
        <v>2000</v>
      </c>
      <c r="U9">
        <f t="shared" si="8"/>
        <v>2000</v>
      </c>
      <c r="V9">
        <f t="shared" si="9"/>
        <v>2000</v>
      </c>
      <c r="W9">
        <f t="shared" si="10"/>
        <v>2000</v>
      </c>
      <c r="X9">
        <f t="shared" si="11"/>
        <v>2000</v>
      </c>
      <c r="Y9">
        <f t="shared" si="12"/>
        <v>2000</v>
      </c>
      <c r="Z9">
        <f t="shared" si="13"/>
        <v>2000</v>
      </c>
      <c r="AB9" t="s">
        <v>175</v>
      </c>
      <c r="AE9" s="41">
        <v>0.1142</v>
      </c>
      <c r="AF9" t="s">
        <v>174</v>
      </c>
      <c r="AH9" s="16">
        <f t="shared" si="14"/>
        <v>4854.9119999999994</v>
      </c>
      <c r="AI9" s="16">
        <f t="shared" si="15"/>
        <v>4114.8959999999997</v>
      </c>
      <c r="AJ9" s="16">
        <f t="shared" si="16"/>
        <v>3169.32</v>
      </c>
      <c r="AK9" s="16">
        <f t="shared" si="17"/>
        <v>2963.76</v>
      </c>
      <c r="AL9" s="16">
        <f t="shared" si="18"/>
        <v>2634.864</v>
      </c>
      <c r="AM9" s="16">
        <f t="shared" si="19"/>
        <v>2182.6320000000001</v>
      </c>
      <c r="AN9" s="16">
        <f t="shared" si="22"/>
        <v>2223.7440000000001</v>
      </c>
      <c r="AO9" s="16">
        <f t="shared" si="23"/>
        <v>1730.4</v>
      </c>
      <c r="AP9" s="16">
        <f t="shared" si="24"/>
        <v>1689.288</v>
      </c>
      <c r="AQ9" s="16">
        <f t="shared" si="25"/>
        <v>2018.1840000000002</v>
      </c>
      <c r="AR9" s="16">
        <f t="shared" si="26"/>
        <v>2223.7440000000001</v>
      </c>
      <c r="AS9" s="16">
        <f t="shared" si="27"/>
        <v>2470.4160000000002</v>
      </c>
      <c r="AT9" s="4">
        <f t="shared" si="28"/>
        <v>32276.160000000003</v>
      </c>
      <c r="AV9" s="16">
        <f t="shared" si="20"/>
        <v>39639.360000000001</v>
      </c>
      <c r="AX9" s="6">
        <f t="shared" si="21"/>
        <v>22.813122750661783</v>
      </c>
    </row>
    <row r="10" spans="1:52" x14ac:dyDescent="0.25">
      <c r="A10" t="s">
        <v>240</v>
      </c>
      <c r="B10">
        <v>53520</v>
      </c>
      <c r="C10">
        <v>52800</v>
      </c>
      <c r="D10">
        <v>49560</v>
      </c>
      <c r="E10">
        <v>50040</v>
      </c>
      <c r="F10">
        <v>48240</v>
      </c>
      <c r="G10">
        <v>48240</v>
      </c>
      <c r="H10">
        <v>53640</v>
      </c>
      <c r="I10">
        <v>51960</v>
      </c>
      <c r="J10">
        <v>56880</v>
      </c>
      <c r="K10">
        <v>57000</v>
      </c>
      <c r="L10">
        <v>57480</v>
      </c>
      <c r="M10">
        <v>48960</v>
      </c>
      <c r="O10">
        <f t="shared" si="2"/>
        <v>2000</v>
      </c>
      <c r="P10">
        <f t="shared" si="3"/>
        <v>2000</v>
      </c>
      <c r="Q10">
        <f t="shared" si="4"/>
        <v>2000</v>
      </c>
      <c r="R10">
        <f t="shared" si="5"/>
        <v>2000</v>
      </c>
      <c r="S10">
        <f t="shared" si="6"/>
        <v>2000</v>
      </c>
      <c r="T10">
        <f t="shared" si="7"/>
        <v>2000</v>
      </c>
      <c r="U10">
        <f t="shared" si="8"/>
        <v>2000</v>
      </c>
      <c r="V10">
        <f t="shared" si="9"/>
        <v>2000</v>
      </c>
      <c r="W10">
        <f t="shared" si="10"/>
        <v>2000</v>
      </c>
      <c r="X10">
        <f t="shared" si="11"/>
        <v>2000</v>
      </c>
      <c r="Y10">
        <f t="shared" si="12"/>
        <v>2000</v>
      </c>
      <c r="Z10">
        <f t="shared" si="13"/>
        <v>2000</v>
      </c>
      <c r="AH10" s="16">
        <f t="shared" si="14"/>
        <v>6197.9039999999995</v>
      </c>
      <c r="AI10" s="16">
        <f t="shared" si="15"/>
        <v>6115.6799999999994</v>
      </c>
      <c r="AJ10" s="16">
        <f t="shared" si="16"/>
        <v>5745.6719999999996</v>
      </c>
      <c r="AK10" s="16">
        <f t="shared" si="17"/>
        <v>5800.4879999999994</v>
      </c>
      <c r="AL10" s="16">
        <f t="shared" si="18"/>
        <v>5594.9279999999999</v>
      </c>
      <c r="AM10" s="16">
        <f t="shared" si="19"/>
        <v>5594.9279999999999</v>
      </c>
      <c r="AN10" s="16">
        <f t="shared" si="22"/>
        <v>6211.6079999999993</v>
      </c>
      <c r="AO10" s="16">
        <f t="shared" si="23"/>
        <v>6019.7519999999995</v>
      </c>
      <c r="AP10" s="16">
        <f t="shared" si="24"/>
        <v>6581.6159999999991</v>
      </c>
      <c r="AQ10" s="16">
        <f t="shared" si="25"/>
        <v>6595.32</v>
      </c>
      <c r="AR10" s="16">
        <f t="shared" si="26"/>
        <v>6650.1359999999995</v>
      </c>
      <c r="AS10" s="16">
        <f t="shared" si="27"/>
        <v>5677.1519999999991</v>
      </c>
      <c r="AT10" s="4">
        <f t="shared" si="28"/>
        <v>72785.184000000008</v>
      </c>
      <c r="AV10" s="16">
        <f t="shared" si="20"/>
        <v>90612.623999999996</v>
      </c>
      <c r="AX10" s="6">
        <f t="shared" si="21"/>
        <v>24.493226533575818</v>
      </c>
    </row>
    <row r="11" spans="1:52" x14ac:dyDescent="0.25">
      <c r="A11" t="s">
        <v>241</v>
      </c>
      <c r="B11">
        <v>23160</v>
      </c>
      <c r="C11">
        <v>20520</v>
      </c>
      <c r="D11">
        <v>23400</v>
      </c>
      <c r="E11">
        <v>27840</v>
      </c>
      <c r="F11">
        <v>11640</v>
      </c>
      <c r="G11">
        <v>9360</v>
      </c>
      <c r="H11">
        <v>12960</v>
      </c>
      <c r="I11">
        <v>11400</v>
      </c>
      <c r="J11">
        <v>18840</v>
      </c>
      <c r="K11">
        <v>18720</v>
      </c>
      <c r="L11">
        <v>18240</v>
      </c>
      <c r="M11">
        <v>26040</v>
      </c>
      <c r="O11">
        <f t="shared" si="2"/>
        <v>2000</v>
      </c>
      <c r="P11">
        <f t="shared" si="3"/>
        <v>2000</v>
      </c>
      <c r="Q11">
        <f t="shared" si="4"/>
        <v>2000</v>
      </c>
      <c r="R11">
        <f t="shared" si="5"/>
        <v>2000</v>
      </c>
      <c r="S11">
        <f t="shared" si="6"/>
        <v>2000</v>
      </c>
      <c r="T11">
        <f t="shared" si="7"/>
        <v>2000</v>
      </c>
      <c r="U11">
        <f t="shared" si="8"/>
        <v>2000</v>
      </c>
      <c r="V11">
        <f t="shared" si="9"/>
        <v>2000</v>
      </c>
      <c r="W11">
        <f t="shared" si="10"/>
        <v>2000</v>
      </c>
      <c r="X11">
        <f t="shared" si="11"/>
        <v>2000</v>
      </c>
      <c r="Y11">
        <f t="shared" si="12"/>
        <v>2000</v>
      </c>
      <c r="Z11">
        <f t="shared" si="13"/>
        <v>2000</v>
      </c>
      <c r="AH11" s="16">
        <f t="shared" si="14"/>
        <v>2730.7919999999999</v>
      </c>
      <c r="AI11" s="16">
        <f t="shared" si="15"/>
        <v>2429.3040000000001</v>
      </c>
      <c r="AJ11" s="16">
        <f t="shared" si="16"/>
        <v>2758.2000000000003</v>
      </c>
      <c r="AK11" s="16">
        <f t="shared" si="17"/>
        <v>3265.248</v>
      </c>
      <c r="AL11" s="16">
        <f t="shared" si="18"/>
        <v>1415.2080000000001</v>
      </c>
      <c r="AM11" s="16">
        <f t="shared" si="19"/>
        <v>1154.8319999999999</v>
      </c>
      <c r="AN11" s="16">
        <f t="shared" si="22"/>
        <v>1565.9520000000002</v>
      </c>
      <c r="AO11" s="16">
        <f t="shared" si="23"/>
        <v>1387.8000000000002</v>
      </c>
      <c r="AP11" s="16">
        <f t="shared" si="24"/>
        <v>2237.4479999999999</v>
      </c>
      <c r="AQ11" s="16">
        <f t="shared" si="25"/>
        <v>2223.7440000000001</v>
      </c>
      <c r="AR11" s="16">
        <f t="shared" si="26"/>
        <v>2168.9279999999999</v>
      </c>
      <c r="AS11" s="16">
        <f t="shared" si="27"/>
        <v>3059.6880000000001</v>
      </c>
      <c r="AT11" s="4">
        <f t="shared" si="28"/>
        <v>26397.144</v>
      </c>
      <c r="AV11" s="16">
        <f t="shared" si="20"/>
        <v>32241.684000000001</v>
      </c>
      <c r="AX11" s="6">
        <f t="shared" si="21"/>
        <v>22.140804323376795</v>
      </c>
    </row>
    <row r="12" spans="1:52" x14ac:dyDescent="0.25">
      <c r="A12" t="s">
        <v>242</v>
      </c>
      <c r="B12">
        <v>4880</v>
      </c>
      <c r="C12">
        <v>7440</v>
      </c>
      <c r="D12">
        <v>8280</v>
      </c>
      <c r="E12">
        <v>4760</v>
      </c>
      <c r="F12">
        <v>5760</v>
      </c>
      <c r="G12">
        <v>5880</v>
      </c>
      <c r="H12">
        <v>3400</v>
      </c>
      <c r="I12">
        <v>3600</v>
      </c>
      <c r="J12">
        <v>5160</v>
      </c>
      <c r="K12">
        <v>2280</v>
      </c>
      <c r="L12">
        <v>3920</v>
      </c>
      <c r="M12">
        <v>3760</v>
      </c>
      <c r="O12">
        <f t="shared" si="2"/>
        <v>2000</v>
      </c>
      <c r="P12">
        <f t="shared" si="3"/>
        <v>2000</v>
      </c>
      <c r="Q12">
        <f t="shared" si="4"/>
        <v>2000</v>
      </c>
      <c r="R12">
        <f t="shared" si="5"/>
        <v>2000</v>
      </c>
      <c r="S12">
        <f t="shared" si="6"/>
        <v>2000</v>
      </c>
      <c r="T12">
        <f t="shared" si="7"/>
        <v>2000</v>
      </c>
      <c r="U12">
        <f t="shared" si="8"/>
        <v>2000</v>
      </c>
      <c r="V12">
        <f t="shared" si="9"/>
        <v>2000</v>
      </c>
      <c r="W12">
        <f t="shared" si="10"/>
        <v>2000</v>
      </c>
      <c r="X12">
        <f t="shared" si="11"/>
        <v>2000</v>
      </c>
      <c r="Y12">
        <f t="shared" si="12"/>
        <v>2000</v>
      </c>
      <c r="Z12">
        <f t="shared" si="13"/>
        <v>2000</v>
      </c>
      <c r="AH12" s="16">
        <f t="shared" si="14"/>
        <v>643.21600000000001</v>
      </c>
      <c r="AI12" s="16">
        <f t="shared" si="15"/>
        <v>935.56799999999987</v>
      </c>
      <c r="AJ12" s="16">
        <f t="shared" si="16"/>
        <v>1031.4959999999999</v>
      </c>
      <c r="AK12" s="16">
        <f t="shared" si="17"/>
        <v>629.51199999999994</v>
      </c>
      <c r="AL12" s="16">
        <f t="shared" si="18"/>
        <v>743.71199999999988</v>
      </c>
      <c r="AM12" s="16">
        <f t="shared" si="19"/>
        <v>757.41599999999994</v>
      </c>
      <c r="AN12" s="16">
        <f t="shared" si="22"/>
        <v>474.2</v>
      </c>
      <c r="AO12" s="16">
        <f t="shared" si="23"/>
        <v>497.04</v>
      </c>
      <c r="AP12" s="16">
        <f t="shared" si="24"/>
        <v>675.19199999999989</v>
      </c>
      <c r="AQ12" s="16">
        <f t="shared" si="25"/>
        <v>346.29599999999999</v>
      </c>
      <c r="AR12" s="16">
        <f t="shared" si="26"/>
        <v>533.58399999999995</v>
      </c>
      <c r="AS12" s="16">
        <f t="shared" si="27"/>
        <v>515.3119999999999</v>
      </c>
      <c r="AT12" s="4">
        <f t="shared" si="28"/>
        <v>7782.543999999999</v>
      </c>
      <c r="AV12" s="16">
        <f t="shared" si="20"/>
        <v>8818.5840000000007</v>
      </c>
      <c r="AX12" s="6">
        <f t="shared" si="21"/>
        <v>13.312356473667242</v>
      </c>
    </row>
    <row r="13" spans="1:52" x14ac:dyDescent="0.25">
      <c r="A13" t="s">
        <v>243</v>
      </c>
      <c r="B13">
        <v>120</v>
      </c>
      <c r="C13">
        <v>960</v>
      </c>
      <c r="D13">
        <v>6180</v>
      </c>
      <c r="E13">
        <v>6060</v>
      </c>
      <c r="F13">
        <v>120</v>
      </c>
      <c r="G13">
        <v>2100</v>
      </c>
      <c r="H13">
        <v>120</v>
      </c>
      <c r="I13">
        <v>60</v>
      </c>
      <c r="J13">
        <v>120</v>
      </c>
      <c r="K13">
        <v>60</v>
      </c>
      <c r="L13">
        <v>60</v>
      </c>
      <c r="M13">
        <v>120</v>
      </c>
      <c r="O13">
        <f t="shared" si="2"/>
        <v>120</v>
      </c>
      <c r="P13">
        <f t="shared" si="3"/>
        <v>960</v>
      </c>
      <c r="Q13">
        <f t="shared" si="4"/>
        <v>2000</v>
      </c>
      <c r="R13">
        <f t="shared" si="5"/>
        <v>2000</v>
      </c>
      <c r="S13">
        <f t="shared" si="6"/>
        <v>120</v>
      </c>
      <c r="T13">
        <f t="shared" si="7"/>
        <v>2000</v>
      </c>
      <c r="U13">
        <f t="shared" si="8"/>
        <v>120</v>
      </c>
      <c r="V13">
        <f t="shared" si="9"/>
        <v>60</v>
      </c>
      <c r="W13">
        <f t="shared" si="10"/>
        <v>120</v>
      </c>
      <c r="X13">
        <f t="shared" si="11"/>
        <v>60</v>
      </c>
      <c r="Y13">
        <f t="shared" si="12"/>
        <v>60</v>
      </c>
      <c r="Z13">
        <f t="shared" si="13"/>
        <v>120</v>
      </c>
      <c r="AH13" s="16">
        <f t="shared" si="14"/>
        <v>44.164000000000001</v>
      </c>
      <c r="AI13" s="16">
        <f t="shared" si="15"/>
        <v>164.87200000000001</v>
      </c>
      <c r="AJ13" s="16">
        <f t="shared" si="16"/>
        <v>791.67599999999993</v>
      </c>
      <c r="AK13" s="16">
        <f t="shared" si="17"/>
        <v>777.97199999999987</v>
      </c>
      <c r="AL13" s="16">
        <f t="shared" si="18"/>
        <v>44.164000000000001</v>
      </c>
      <c r="AM13" s="16">
        <f t="shared" si="19"/>
        <v>325.74</v>
      </c>
      <c r="AN13" s="16">
        <f t="shared" si="22"/>
        <v>44.164000000000001</v>
      </c>
      <c r="AO13" s="16">
        <f t="shared" si="23"/>
        <v>35.542000000000002</v>
      </c>
      <c r="AP13" s="16">
        <f t="shared" si="24"/>
        <v>44.164000000000001</v>
      </c>
      <c r="AQ13" s="16">
        <f t="shared" si="25"/>
        <v>35.542000000000002</v>
      </c>
      <c r="AR13" s="16">
        <f t="shared" si="26"/>
        <v>35.542000000000002</v>
      </c>
      <c r="AS13" s="16">
        <f t="shared" si="27"/>
        <v>44.164000000000001</v>
      </c>
      <c r="AT13" s="4">
        <f t="shared" si="28"/>
        <v>2387.7060000000001</v>
      </c>
      <c r="AV13" s="16">
        <f t="shared" si="20"/>
        <v>2633.7359999999999</v>
      </c>
      <c r="AX13" s="6">
        <f t="shared" si="21"/>
        <v>10.304032405999731</v>
      </c>
    </row>
    <row r="14" spans="1:52" x14ac:dyDescent="0.25">
      <c r="A14" t="s">
        <v>244</v>
      </c>
      <c r="B14">
        <v>213000</v>
      </c>
      <c r="C14">
        <v>235080</v>
      </c>
      <c r="D14">
        <v>174000</v>
      </c>
      <c r="E14">
        <v>111720</v>
      </c>
      <c r="F14">
        <v>18240</v>
      </c>
      <c r="G14">
        <v>12720</v>
      </c>
      <c r="H14">
        <v>12480</v>
      </c>
      <c r="I14">
        <v>11640</v>
      </c>
      <c r="J14">
        <v>13200</v>
      </c>
      <c r="K14">
        <v>16320</v>
      </c>
      <c r="L14">
        <v>36120</v>
      </c>
      <c r="M14">
        <v>88680</v>
      </c>
      <c r="O14">
        <f t="shared" si="2"/>
        <v>2000</v>
      </c>
      <c r="P14">
        <f t="shared" si="3"/>
        <v>2000</v>
      </c>
      <c r="Q14">
        <f t="shared" si="4"/>
        <v>2000</v>
      </c>
      <c r="R14">
        <f t="shared" si="5"/>
        <v>2000</v>
      </c>
      <c r="S14">
        <f t="shared" si="6"/>
        <v>2000</v>
      </c>
      <c r="T14">
        <f t="shared" si="7"/>
        <v>2000</v>
      </c>
      <c r="U14">
        <f t="shared" si="8"/>
        <v>2000</v>
      </c>
      <c r="V14">
        <f t="shared" si="9"/>
        <v>2000</v>
      </c>
      <c r="W14">
        <f t="shared" si="10"/>
        <v>2000</v>
      </c>
      <c r="X14">
        <f t="shared" si="11"/>
        <v>2000</v>
      </c>
      <c r="Y14">
        <f t="shared" si="12"/>
        <v>2000</v>
      </c>
      <c r="Z14">
        <f t="shared" si="13"/>
        <v>2000</v>
      </c>
      <c r="AH14" s="16">
        <f t="shared" si="14"/>
        <v>24410.52</v>
      </c>
      <c r="AI14" s="16">
        <f t="shared" si="15"/>
        <v>26932.056</v>
      </c>
      <c r="AJ14" s="16">
        <f t="shared" si="16"/>
        <v>19956.719999999998</v>
      </c>
      <c r="AK14" s="16">
        <f t="shared" si="17"/>
        <v>12844.343999999999</v>
      </c>
      <c r="AL14" s="16">
        <f t="shared" si="18"/>
        <v>2168.9279999999999</v>
      </c>
      <c r="AM14" s="16">
        <f t="shared" si="19"/>
        <v>1538.5439999999999</v>
      </c>
      <c r="AN14" s="16">
        <f t="shared" si="22"/>
        <v>1511.136</v>
      </c>
      <c r="AO14" s="16">
        <f t="shared" si="23"/>
        <v>1415.2080000000001</v>
      </c>
      <c r="AP14" s="16">
        <f t="shared" si="24"/>
        <v>1593.3600000000001</v>
      </c>
      <c r="AQ14" s="16">
        <f t="shared" si="25"/>
        <v>1949.6640000000002</v>
      </c>
      <c r="AR14" s="16">
        <f t="shared" si="26"/>
        <v>4210.8239999999996</v>
      </c>
      <c r="AS14" s="16">
        <f t="shared" si="27"/>
        <v>10213.175999999999</v>
      </c>
      <c r="AT14" s="4">
        <f t="shared" si="28"/>
        <v>108744.47999999998</v>
      </c>
      <c r="AV14" s="16">
        <f t="shared" si="20"/>
        <v>135860.88</v>
      </c>
      <c r="AX14" s="6">
        <f t="shared" si="21"/>
        <v>24.935886400854578</v>
      </c>
    </row>
    <row r="15" spans="1:52" x14ac:dyDescent="0.25">
      <c r="A15" t="s">
        <v>245</v>
      </c>
      <c r="B15">
        <v>11200</v>
      </c>
      <c r="C15">
        <v>10720</v>
      </c>
      <c r="D15">
        <v>9680</v>
      </c>
      <c r="E15">
        <v>6080</v>
      </c>
      <c r="F15">
        <v>5920</v>
      </c>
      <c r="G15">
        <v>7200</v>
      </c>
      <c r="H15">
        <v>5360</v>
      </c>
      <c r="I15">
        <v>6720</v>
      </c>
      <c r="J15">
        <v>6080</v>
      </c>
      <c r="K15">
        <v>6560</v>
      </c>
      <c r="L15">
        <v>7680</v>
      </c>
      <c r="M15">
        <v>10560</v>
      </c>
      <c r="O15">
        <f t="shared" si="2"/>
        <v>2000</v>
      </c>
      <c r="P15">
        <f t="shared" si="3"/>
        <v>2000</v>
      </c>
      <c r="Q15">
        <f t="shared" si="4"/>
        <v>2000</v>
      </c>
      <c r="R15">
        <f t="shared" si="5"/>
        <v>2000</v>
      </c>
      <c r="S15">
        <f t="shared" si="6"/>
        <v>2000</v>
      </c>
      <c r="T15">
        <f t="shared" si="7"/>
        <v>2000</v>
      </c>
      <c r="U15">
        <f t="shared" si="8"/>
        <v>2000</v>
      </c>
      <c r="V15">
        <f t="shared" si="9"/>
        <v>2000</v>
      </c>
      <c r="W15">
        <f t="shared" si="10"/>
        <v>2000</v>
      </c>
      <c r="X15">
        <f t="shared" si="11"/>
        <v>2000</v>
      </c>
      <c r="Y15">
        <f t="shared" si="12"/>
        <v>2000</v>
      </c>
      <c r="Z15">
        <f t="shared" si="13"/>
        <v>2000</v>
      </c>
      <c r="AH15" s="16">
        <f t="shared" si="14"/>
        <v>1364.96</v>
      </c>
      <c r="AI15" s="16">
        <f t="shared" si="15"/>
        <v>1310.144</v>
      </c>
      <c r="AJ15" s="16">
        <f t="shared" si="16"/>
        <v>1191.376</v>
      </c>
      <c r="AK15" s="16">
        <f t="shared" si="17"/>
        <v>780.25599999999997</v>
      </c>
      <c r="AL15" s="16">
        <f t="shared" si="18"/>
        <v>761.98399999999992</v>
      </c>
      <c r="AM15" s="16">
        <f t="shared" si="19"/>
        <v>908.16</v>
      </c>
      <c r="AN15" s="16">
        <f t="shared" si="22"/>
        <v>698.03199999999993</v>
      </c>
      <c r="AO15" s="16">
        <f t="shared" si="23"/>
        <v>853.34399999999994</v>
      </c>
      <c r="AP15" s="16">
        <f t="shared" si="24"/>
        <v>780.25599999999997</v>
      </c>
      <c r="AQ15" s="16">
        <f t="shared" si="25"/>
        <v>835.07199999999989</v>
      </c>
      <c r="AR15" s="16">
        <f t="shared" si="26"/>
        <v>962.97599999999989</v>
      </c>
      <c r="AS15" s="16">
        <f t="shared" si="27"/>
        <v>1291.8720000000001</v>
      </c>
      <c r="AT15" s="4">
        <f t="shared" si="28"/>
        <v>11738.432000000001</v>
      </c>
      <c r="AV15" s="16">
        <f t="shared" si="20"/>
        <v>13796.352000000001</v>
      </c>
      <c r="AX15" s="6">
        <f t="shared" si="21"/>
        <v>17.531472687323134</v>
      </c>
    </row>
    <row r="16" spans="1:52" x14ac:dyDescent="0.25">
      <c r="A16" t="s">
        <v>246</v>
      </c>
      <c r="B16">
        <v>9745</v>
      </c>
      <c r="C16">
        <v>7642</v>
      </c>
      <c r="D16">
        <v>5632</v>
      </c>
      <c r="E16">
        <v>5890</v>
      </c>
      <c r="F16">
        <v>4558</v>
      </c>
      <c r="G16">
        <v>3130</v>
      </c>
      <c r="H16">
        <v>3058</v>
      </c>
      <c r="I16">
        <v>3493</v>
      </c>
      <c r="J16">
        <v>4016</v>
      </c>
      <c r="K16">
        <v>5914</v>
      </c>
      <c r="L16">
        <v>5868</v>
      </c>
      <c r="M16">
        <v>8544</v>
      </c>
      <c r="O16">
        <f t="shared" si="2"/>
        <v>2000</v>
      </c>
      <c r="P16">
        <f t="shared" si="3"/>
        <v>2000</v>
      </c>
      <c r="Q16">
        <f t="shared" si="4"/>
        <v>2000</v>
      </c>
      <c r="R16">
        <f t="shared" si="5"/>
        <v>2000</v>
      </c>
      <c r="S16">
        <f t="shared" si="6"/>
        <v>2000</v>
      </c>
      <c r="T16">
        <f t="shared" si="7"/>
        <v>2000</v>
      </c>
      <c r="U16">
        <f t="shared" si="8"/>
        <v>2000</v>
      </c>
      <c r="V16">
        <f t="shared" si="9"/>
        <v>2000</v>
      </c>
      <c r="W16">
        <f t="shared" si="10"/>
        <v>2000</v>
      </c>
      <c r="X16">
        <f t="shared" si="11"/>
        <v>2000</v>
      </c>
      <c r="Y16">
        <f t="shared" si="12"/>
        <v>2000</v>
      </c>
      <c r="Z16">
        <f t="shared" si="13"/>
        <v>2000</v>
      </c>
      <c r="AH16" s="16">
        <f t="shared" si="14"/>
        <v>1198.799</v>
      </c>
      <c r="AI16" s="16">
        <f t="shared" si="15"/>
        <v>958.63639999999987</v>
      </c>
      <c r="AJ16" s="16">
        <f t="shared" si="16"/>
        <v>729.09439999999984</v>
      </c>
      <c r="AK16" s="16">
        <f t="shared" si="17"/>
        <v>758.55799999999988</v>
      </c>
      <c r="AL16" s="16">
        <f t="shared" si="18"/>
        <v>606.44359999999995</v>
      </c>
      <c r="AM16" s="16">
        <f t="shared" si="19"/>
        <v>443.36599999999999</v>
      </c>
      <c r="AN16" s="16">
        <f t="shared" si="22"/>
        <v>435.14359999999999</v>
      </c>
      <c r="AO16" s="16">
        <f t="shared" si="23"/>
        <v>484.82059999999996</v>
      </c>
      <c r="AP16" s="16">
        <f t="shared" si="24"/>
        <v>544.54719999999986</v>
      </c>
      <c r="AQ16" s="16">
        <f t="shared" si="25"/>
        <v>761.29879999999991</v>
      </c>
      <c r="AR16" s="16">
        <f t="shared" si="26"/>
        <v>756.04559999999992</v>
      </c>
      <c r="AS16" s="16">
        <f t="shared" si="27"/>
        <v>1061.6448</v>
      </c>
      <c r="AT16" s="4">
        <f t="shared" si="28"/>
        <v>8738.3979999999992</v>
      </c>
      <c r="AV16" s="16">
        <f t="shared" si="20"/>
        <v>10021.353000000001</v>
      </c>
      <c r="AX16" s="6">
        <f t="shared" si="21"/>
        <v>14.68181009837275</v>
      </c>
    </row>
    <row r="17" spans="1:50" x14ac:dyDescent="0.25">
      <c r="A17" t="s">
        <v>247</v>
      </c>
      <c r="B17">
        <v>7287</v>
      </c>
      <c r="C17">
        <v>5381</v>
      </c>
      <c r="D17">
        <v>6529</v>
      </c>
      <c r="E17">
        <v>9160</v>
      </c>
      <c r="F17">
        <v>4006</v>
      </c>
      <c r="G17">
        <v>4584</v>
      </c>
      <c r="H17">
        <v>4946</v>
      </c>
      <c r="I17">
        <v>6684</v>
      </c>
      <c r="J17">
        <v>4046</v>
      </c>
      <c r="K17">
        <v>4182</v>
      </c>
      <c r="L17">
        <v>2653</v>
      </c>
      <c r="M17">
        <v>4341</v>
      </c>
      <c r="O17">
        <f t="shared" si="2"/>
        <v>2000</v>
      </c>
      <c r="P17">
        <f t="shared" si="3"/>
        <v>2000</v>
      </c>
      <c r="Q17">
        <f t="shared" si="4"/>
        <v>2000</v>
      </c>
      <c r="R17">
        <f t="shared" si="5"/>
        <v>2000</v>
      </c>
      <c r="S17">
        <f t="shared" si="6"/>
        <v>2000</v>
      </c>
      <c r="T17">
        <f t="shared" si="7"/>
        <v>2000</v>
      </c>
      <c r="U17">
        <f t="shared" si="8"/>
        <v>2000</v>
      </c>
      <c r="V17">
        <f t="shared" si="9"/>
        <v>2000</v>
      </c>
      <c r="W17">
        <f t="shared" si="10"/>
        <v>2000</v>
      </c>
      <c r="X17">
        <f t="shared" si="11"/>
        <v>2000</v>
      </c>
      <c r="Y17">
        <f t="shared" si="12"/>
        <v>2000</v>
      </c>
      <c r="Z17">
        <f t="shared" si="13"/>
        <v>2000</v>
      </c>
      <c r="AH17" s="16">
        <f t="shared" si="14"/>
        <v>918.09539999999993</v>
      </c>
      <c r="AI17" s="16">
        <f t="shared" si="15"/>
        <v>700.4301999999999</v>
      </c>
      <c r="AJ17" s="16">
        <f t="shared" si="16"/>
        <v>831.53179999999986</v>
      </c>
      <c r="AK17" s="16">
        <f t="shared" si="17"/>
        <v>1131.9920000000002</v>
      </c>
      <c r="AL17" s="16">
        <f t="shared" si="18"/>
        <v>543.40519999999992</v>
      </c>
      <c r="AM17" s="16">
        <f t="shared" si="19"/>
        <v>609.41279999999995</v>
      </c>
      <c r="AN17" s="16">
        <f t="shared" si="22"/>
        <v>650.75319999999999</v>
      </c>
      <c r="AO17" s="16">
        <f t="shared" si="23"/>
        <v>849.23279999999988</v>
      </c>
      <c r="AP17" s="16">
        <f t="shared" si="24"/>
        <v>547.97319999999991</v>
      </c>
      <c r="AQ17" s="16">
        <f t="shared" si="25"/>
        <v>563.50439999999992</v>
      </c>
      <c r="AR17" s="16">
        <f t="shared" si="26"/>
        <v>388.89259999999996</v>
      </c>
      <c r="AS17" s="16">
        <f t="shared" si="27"/>
        <v>581.66219999999987</v>
      </c>
      <c r="AT17" s="4">
        <f t="shared" si="28"/>
        <v>8316.8858</v>
      </c>
      <c r="AV17" s="16">
        <f t="shared" si="20"/>
        <v>9490.9562999999998</v>
      </c>
      <c r="AX17" s="6">
        <f t="shared" si="21"/>
        <v>14.116708203447971</v>
      </c>
    </row>
    <row r="18" spans="1:50" x14ac:dyDescent="0.25">
      <c r="A18" t="s">
        <v>248</v>
      </c>
      <c r="B18">
        <v>6597</v>
      </c>
      <c r="C18">
        <v>10857</v>
      </c>
      <c r="D18">
        <v>10252</v>
      </c>
      <c r="E18">
        <v>10521</v>
      </c>
      <c r="F18">
        <v>9052</v>
      </c>
      <c r="G18">
        <v>10067</v>
      </c>
      <c r="H18">
        <v>12107</v>
      </c>
      <c r="I18">
        <v>9538</v>
      </c>
      <c r="J18">
        <v>8608</v>
      </c>
      <c r="K18">
        <v>7928</v>
      </c>
      <c r="L18">
        <v>7858</v>
      </c>
      <c r="M18">
        <v>8387</v>
      </c>
      <c r="O18">
        <f t="shared" si="2"/>
        <v>2000</v>
      </c>
      <c r="P18">
        <f t="shared" si="3"/>
        <v>2000</v>
      </c>
      <c r="Q18">
        <f t="shared" si="4"/>
        <v>2000</v>
      </c>
      <c r="R18">
        <f t="shared" si="5"/>
        <v>2000</v>
      </c>
      <c r="S18">
        <f t="shared" si="6"/>
        <v>2000</v>
      </c>
      <c r="T18">
        <f t="shared" si="7"/>
        <v>2000</v>
      </c>
      <c r="U18">
        <f t="shared" si="8"/>
        <v>2000</v>
      </c>
      <c r="V18">
        <f t="shared" si="9"/>
        <v>2000</v>
      </c>
      <c r="W18">
        <f t="shared" si="10"/>
        <v>2000</v>
      </c>
      <c r="X18">
        <f t="shared" si="11"/>
        <v>2000</v>
      </c>
      <c r="Y18">
        <f t="shared" si="12"/>
        <v>2000</v>
      </c>
      <c r="Z18">
        <f t="shared" si="13"/>
        <v>2000</v>
      </c>
      <c r="AH18" s="16">
        <f t="shared" si="14"/>
        <v>839.29739999999993</v>
      </c>
      <c r="AI18" s="16">
        <f t="shared" si="15"/>
        <v>1325.7894000000001</v>
      </c>
      <c r="AJ18" s="16">
        <f t="shared" si="16"/>
        <v>1256.6984</v>
      </c>
      <c r="AK18" s="16">
        <f t="shared" si="17"/>
        <v>1287.4182000000001</v>
      </c>
      <c r="AL18" s="16">
        <f t="shared" si="18"/>
        <v>1119.6584</v>
      </c>
      <c r="AM18" s="16">
        <f t="shared" si="19"/>
        <v>1235.5714</v>
      </c>
      <c r="AN18" s="16">
        <f t="shared" si="22"/>
        <v>1468.5394000000001</v>
      </c>
      <c r="AO18" s="16">
        <f t="shared" si="23"/>
        <v>1175.1596</v>
      </c>
      <c r="AP18" s="16">
        <f t="shared" si="24"/>
        <v>1068.9536000000001</v>
      </c>
      <c r="AQ18" s="16">
        <f t="shared" si="25"/>
        <v>991.29759999999987</v>
      </c>
      <c r="AR18" s="16">
        <f t="shared" si="26"/>
        <v>983.30359999999996</v>
      </c>
      <c r="AS18" s="16">
        <f t="shared" si="27"/>
        <v>1043.7154</v>
      </c>
      <c r="AT18" s="4">
        <f t="shared" si="28"/>
        <v>13795.402399999999</v>
      </c>
      <c r="AV18" s="16">
        <f t="shared" si="20"/>
        <v>16384.6764</v>
      </c>
      <c r="AX18" s="6">
        <f t="shared" si="21"/>
        <v>18.769108177663597</v>
      </c>
    </row>
    <row r="19" spans="1:50" x14ac:dyDescent="0.25">
      <c r="A19" t="s">
        <v>249</v>
      </c>
      <c r="B19">
        <v>24080</v>
      </c>
      <c r="C19">
        <v>20560</v>
      </c>
      <c r="D19">
        <v>15680</v>
      </c>
      <c r="E19">
        <v>9760</v>
      </c>
      <c r="F19">
        <v>11120</v>
      </c>
      <c r="G19">
        <v>17440</v>
      </c>
      <c r="H19">
        <v>21280</v>
      </c>
      <c r="I19">
        <v>16480</v>
      </c>
      <c r="J19">
        <v>15440</v>
      </c>
      <c r="K19">
        <v>10320</v>
      </c>
      <c r="L19">
        <v>11120</v>
      </c>
      <c r="M19">
        <v>14880</v>
      </c>
      <c r="O19">
        <f t="shared" si="2"/>
        <v>2000</v>
      </c>
      <c r="P19">
        <f t="shared" si="3"/>
        <v>2000</v>
      </c>
      <c r="Q19">
        <f t="shared" si="4"/>
        <v>2000</v>
      </c>
      <c r="R19">
        <f t="shared" si="5"/>
        <v>2000</v>
      </c>
      <c r="S19">
        <f t="shared" si="6"/>
        <v>2000</v>
      </c>
      <c r="T19">
        <f t="shared" si="7"/>
        <v>2000</v>
      </c>
      <c r="U19">
        <f t="shared" si="8"/>
        <v>2000</v>
      </c>
      <c r="V19">
        <f t="shared" si="9"/>
        <v>2000</v>
      </c>
      <c r="W19">
        <f t="shared" si="10"/>
        <v>2000</v>
      </c>
      <c r="X19">
        <f t="shared" si="11"/>
        <v>2000</v>
      </c>
      <c r="Y19">
        <f t="shared" si="12"/>
        <v>2000</v>
      </c>
      <c r="Z19">
        <f t="shared" si="13"/>
        <v>2000</v>
      </c>
      <c r="AH19" s="16">
        <f t="shared" si="14"/>
        <v>2835.8560000000002</v>
      </c>
      <c r="AI19" s="16">
        <f t="shared" si="15"/>
        <v>2433.8720000000003</v>
      </c>
      <c r="AJ19" s="16">
        <f t="shared" si="16"/>
        <v>1876.576</v>
      </c>
      <c r="AK19" s="16">
        <f t="shared" si="17"/>
        <v>1200.5120000000002</v>
      </c>
      <c r="AL19" s="16">
        <f t="shared" si="18"/>
        <v>1355.8240000000001</v>
      </c>
      <c r="AM19" s="16">
        <f t="shared" si="19"/>
        <v>2077.5680000000002</v>
      </c>
      <c r="AN19" s="16">
        <f t="shared" si="22"/>
        <v>2516.096</v>
      </c>
      <c r="AO19" s="16">
        <f t="shared" si="23"/>
        <v>1967.9360000000001</v>
      </c>
      <c r="AP19" s="16">
        <f t="shared" si="24"/>
        <v>1849.1680000000001</v>
      </c>
      <c r="AQ19" s="16">
        <f t="shared" si="25"/>
        <v>1264.4639999999999</v>
      </c>
      <c r="AR19" s="16">
        <f t="shared" si="26"/>
        <v>1355.8240000000001</v>
      </c>
      <c r="AS19" s="16">
        <f t="shared" si="27"/>
        <v>1785.2159999999999</v>
      </c>
      <c r="AT19" s="4">
        <f t="shared" si="28"/>
        <v>22518.912000000004</v>
      </c>
      <c r="AV19" s="16">
        <f t="shared" si="20"/>
        <v>27361.632000000001</v>
      </c>
      <c r="AX19" s="6">
        <f t="shared" si="21"/>
        <v>21.505124226250349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K368"/>
  <sheetViews>
    <sheetView topLeftCell="X1" workbookViewId="0">
      <selection activeCell="AS5" sqref="AS5:AS10"/>
    </sheetView>
  </sheetViews>
  <sheetFormatPr defaultRowHeight="15" x14ac:dyDescent="0.25"/>
  <cols>
    <col min="3" max="3" width="2.7109375" customWidth="1"/>
    <col min="6" max="7" width="11.7109375" customWidth="1"/>
    <col min="10" max="10" width="2.7109375" customWidth="1"/>
    <col min="13" max="14" width="11.7109375" customWidth="1"/>
    <col min="17" max="17" width="2.7109375" customWidth="1"/>
    <col min="20" max="21" width="11.7109375" customWidth="1"/>
    <col min="24" max="24" width="2.7109375" customWidth="1"/>
    <col min="27" max="28" width="11.7109375" customWidth="1"/>
    <col min="34" max="34" width="2.7109375" customWidth="1"/>
    <col min="35" max="35" width="9.140625" customWidth="1"/>
    <col min="39" max="39" width="2.7109375" customWidth="1"/>
    <col min="40" max="40" width="9.140625" customWidth="1"/>
    <col min="44" max="44" width="2.7109375" customWidth="1"/>
    <col min="45" max="45" width="9.140625" customWidth="1"/>
    <col min="49" max="49" width="2.7109375" customWidth="1"/>
    <col min="50" max="50" width="9.140625" customWidth="1"/>
    <col min="51" max="52" width="9.7109375" customWidth="1"/>
    <col min="53" max="53" width="1.7109375" customWidth="1"/>
    <col min="54" max="58" width="9.7109375" customWidth="1"/>
    <col min="59" max="59" width="1.7109375" customWidth="1"/>
    <col min="60" max="60" width="9.7109375" customWidth="1"/>
    <col min="61" max="61" width="10.7109375" customWidth="1"/>
    <col min="62" max="63" width="9.7109375" customWidth="1"/>
  </cols>
  <sheetData>
    <row r="1" spans="2:63" x14ac:dyDescent="0.25">
      <c r="AY1" s="1"/>
      <c r="AZ1" s="1"/>
      <c r="BA1" s="1"/>
      <c r="BB1" s="1"/>
      <c r="BC1" s="1"/>
      <c r="BE1" s="30" t="s">
        <v>111</v>
      </c>
      <c r="BF1" s="1"/>
      <c r="BG1" s="1"/>
      <c r="BH1" s="1"/>
      <c r="BI1" s="1"/>
      <c r="BJ1" s="1"/>
      <c r="BK1" s="1"/>
    </row>
    <row r="2" spans="2:63" x14ac:dyDescent="0.25">
      <c r="B2" s="3" t="s">
        <v>58</v>
      </c>
      <c r="I2" s="3" t="s">
        <v>58</v>
      </c>
      <c r="P2" s="3" t="s">
        <v>58</v>
      </c>
      <c r="W2" s="3" t="s">
        <v>58</v>
      </c>
      <c r="AD2" s="1"/>
      <c r="AE2" s="1" t="s">
        <v>59</v>
      </c>
      <c r="AF2" s="1"/>
      <c r="AG2" s="1"/>
      <c r="AI2" s="1"/>
      <c r="AJ2" s="1" t="s">
        <v>60</v>
      </c>
      <c r="AK2" s="1"/>
      <c r="AL2" s="1"/>
      <c r="AN2" s="1"/>
      <c r="AO2" s="1" t="s">
        <v>61</v>
      </c>
      <c r="AP2" s="1"/>
      <c r="AQ2" s="1"/>
      <c r="AS2" s="1"/>
      <c r="AT2" s="1" t="s">
        <v>62</v>
      </c>
      <c r="AU2" s="1"/>
      <c r="AV2" s="1"/>
      <c r="AY2" s="53" t="s">
        <v>63</v>
      </c>
      <c r="AZ2" s="53"/>
      <c r="BB2" s="31"/>
      <c r="BC2" s="31"/>
      <c r="BD2" s="32" t="s">
        <v>64</v>
      </c>
      <c r="BE2" s="31"/>
      <c r="BF2" s="31"/>
      <c r="BH2" s="54" t="s">
        <v>65</v>
      </c>
      <c r="BI2" s="54"/>
      <c r="BJ2" s="54"/>
      <c r="BK2" s="54"/>
    </row>
    <row r="3" spans="2:63" x14ac:dyDescent="0.25">
      <c r="B3" s="8" t="s">
        <v>66</v>
      </c>
      <c r="I3" s="8" t="s">
        <v>67</v>
      </c>
      <c r="P3" s="8" t="s">
        <v>68</v>
      </c>
      <c r="W3" s="8" t="s">
        <v>69</v>
      </c>
      <c r="AE3" s="7" t="s">
        <v>40</v>
      </c>
      <c r="AF3" s="3" t="s">
        <v>70</v>
      </c>
      <c r="AJ3" s="7" t="s">
        <v>40</v>
      </c>
      <c r="AK3" s="3" t="s">
        <v>70</v>
      </c>
      <c r="AO3" s="7" t="s">
        <v>40</v>
      </c>
      <c r="AP3" s="3" t="s">
        <v>70</v>
      </c>
      <c r="AT3" s="7" t="s">
        <v>40</v>
      </c>
      <c r="AU3" s="3" t="s">
        <v>70</v>
      </c>
      <c r="AY3" s="7"/>
      <c r="AZ3" s="7"/>
      <c r="BA3" s="7"/>
      <c r="BB3" s="3" t="s">
        <v>71</v>
      </c>
      <c r="BC3" s="3" t="s">
        <v>72</v>
      </c>
      <c r="BD3" s="3" t="s">
        <v>72</v>
      </c>
      <c r="BE3" s="3" t="s">
        <v>73</v>
      </c>
      <c r="BF3" s="3" t="s">
        <v>74</v>
      </c>
      <c r="BG3" s="3"/>
      <c r="BH3" s="33" t="s">
        <v>40</v>
      </c>
      <c r="BI3" s="33" t="s">
        <v>40</v>
      </c>
      <c r="BJ3" s="3" t="s">
        <v>75</v>
      </c>
      <c r="BK3" s="3" t="s">
        <v>76</v>
      </c>
    </row>
    <row r="4" spans="2:63" x14ac:dyDescent="0.25">
      <c r="B4" s="9" t="s">
        <v>77</v>
      </c>
      <c r="I4" s="9" t="s">
        <v>77</v>
      </c>
      <c r="P4" s="9" t="s">
        <v>77</v>
      </c>
      <c r="W4" s="9" t="s">
        <v>77</v>
      </c>
      <c r="AE4" s="3" t="s">
        <v>78</v>
      </c>
      <c r="AF4" s="7" t="s">
        <v>79</v>
      </c>
      <c r="AJ4" s="3" t="s">
        <v>78</v>
      </c>
      <c r="AK4" s="7" t="s">
        <v>79</v>
      </c>
      <c r="AO4" s="3" t="s">
        <v>78</v>
      </c>
      <c r="AP4" s="7" t="s">
        <v>79</v>
      </c>
      <c r="AT4" s="3" t="s">
        <v>78</v>
      </c>
      <c r="AU4" s="7" t="s">
        <v>79</v>
      </c>
      <c r="AY4" s="34"/>
      <c r="AZ4" s="35"/>
      <c r="BA4" s="35"/>
      <c r="BB4" s="3" t="s">
        <v>80</v>
      </c>
      <c r="BC4" s="3" t="s">
        <v>81</v>
      </c>
      <c r="BD4" s="3" t="s">
        <v>82</v>
      </c>
      <c r="BE4" s="3" t="s">
        <v>81</v>
      </c>
      <c r="BF4" s="3" t="s">
        <v>81</v>
      </c>
      <c r="BG4" s="3"/>
      <c r="BH4" s="3" t="s">
        <v>83</v>
      </c>
      <c r="BI4" s="3" t="s">
        <v>82</v>
      </c>
      <c r="BJ4" s="3" t="s">
        <v>84</v>
      </c>
      <c r="BK4" s="3" t="s">
        <v>84</v>
      </c>
    </row>
    <row r="5" spans="2:63" ht="15.75" thickBot="1" x14ac:dyDescent="0.3">
      <c r="B5" s="10" t="s">
        <v>40</v>
      </c>
      <c r="I5" s="10" t="s">
        <v>40</v>
      </c>
      <c r="P5" s="10" t="s">
        <v>40</v>
      </c>
      <c r="W5" s="10" t="s">
        <v>40</v>
      </c>
      <c r="AD5" s="12" t="s">
        <v>270</v>
      </c>
      <c r="AE5" s="12" t="s">
        <v>82</v>
      </c>
      <c r="AF5" s="12" t="s">
        <v>85</v>
      </c>
      <c r="AG5" s="11" t="s">
        <v>86</v>
      </c>
      <c r="AH5" s="11"/>
      <c r="AI5" s="12" t="s">
        <v>270</v>
      </c>
      <c r="AJ5" s="12" t="s">
        <v>82</v>
      </c>
      <c r="AK5" s="12" t="s">
        <v>85</v>
      </c>
      <c r="AL5" s="11" t="s">
        <v>86</v>
      </c>
      <c r="AM5" s="11"/>
      <c r="AN5" s="12" t="s">
        <v>270</v>
      </c>
      <c r="AO5" s="12" t="s">
        <v>82</v>
      </c>
      <c r="AP5" s="12" t="s">
        <v>85</v>
      </c>
      <c r="AQ5" s="11" t="s">
        <v>86</v>
      </c>
      <c r="AR5" s="11"/>
      <c r="AS5" s="12" t="s">
        <v>270</v>
      </c>
      <c r="AT5" s="12" t="s">
        <v>82</v>
      </c>
      <c r="AU5" s="12" t="s">
        <v>85</v>
      </c>
      <c r="AV5" s="11" t="s">
        <v>86</v>
      </c>
      <c r="AW5" s="11"/>
      <c r="AY5" s="12" t="s">
        <v>87</v>
      </c>
      <c r="AZ5" s="12" t="s">
        <v>88</v>
      </c>
      <c r="BA5" s="12"/>
      <c r="BB5" s="12" t="s">
        <v>89</v>
      </c>
      <c r="BC5" s="12" t="s">
        <v>4</v>
      </c>
      <c r="BD5" s="12" t="s">
        <v>78</v>
      </c>
      <c r="BE5" s="12" t="s">
        <v>90</v>
      </c>
      <c r="BF5" s="12" t="s">
        <v>4</v>
      </c>
      <c r="BG5" s="12"/>
      <c r="BH5" s="12" t="s">
        <v>91</v>
      </c>
      <c r="BI5" s="12" t="s">
        <v>0</v>
      </c>
      <c r="BJ5" s="12" t="s">
        <v>4</v>
      </c>
      <c r="BK5" s="12" t="s">
        <v>4</v>
      </c>
    </row>
    <row r="6" spans="2:63" x14ac:dyDescent="0.25">
      <c r="B6" s="13" t="s">
        <v>78</v>
      </c>
      <c r="I6" s="13" t="s">
        <v>78</v>
      </c>
      <c r="P6" s="13" t="s">
        <v>78</v>
      </c>
      <c r="W6" s="13" t="s">
        <v>78</v>
      </c>
      <c r="AE6" s="3"/>
      <c r="AY6" s="14" t="s">
        <v>92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63" x14ac:dyDescent="0.25">
      <c r="AE7" s="3"/>
      <c r="AY7" s="3">
        <v>0</v>
      </c>
      <c r="AZ7" s="3">
        <v>6000</v>
      </c>
      <c r="BB7" s="15">
        <f>COUNTIFS($AE$8:$AE$62,"&gt;="&amp;AY7,$AE$8:$AE$62,"&lt;="&amp;AZ7)</f>
        <v>9</v>
      </c>
      <c r="BC7" s="6">
        <f>SUMPRODUCT(($AE$8:$AE$62&gt;=AY7)*($AE$8:$AE$62&lt;=AZ7)*$AF$8:$AF$62*$AG$8:$AG$62)/BB7</f>
        <v>3.8509777777777767</v>
      </c>
      <c r="BD7" s="16">
        <f>SUMPRODUCT(($AE$8:$AE$62&gt;=AY7)*($AE$8:$AE$62&lt;=AZ7)*$AE$8:$AE$62)/BB7</f>
        <v>3541.7777777777778</v>
      </c>
      <c r="BE7" s="17"/>
      <c r="BF7" s="6">
        <f>(SUMPRODUCT(($AE$8:$AE$62&gt;=AY7)*($AE$8:$AE$62&lt;=AZ7)*(($AF$8:$AF$62*$AG$8:$AG$62-BE11*$AE$8:$AE$62)^2))/(BB7-1))^0.5</f>
        <v>2.0287155673727821</v>
      </c>
      <c r="BH7" s="16">
        <f>F24</f>
        <v>105</v>
      </c>
      <c r="BI7" s="16">
        <f>G24</f>
        <v>367365</v>
      </c>
    </row>
    <row r="8" spans="2:63" x14ac:dyDescent="0.25">
      <c r="B8" s="18">
        <v>3060</v>
      </c>
      <c r="I8">
        <v>3703</v>
      </c>
      <c r="P8">
        <v>4534</v>
      </c>
      <c r="W8">
        <v>5340</v>
      </c>
      <c r="AD8" s="3">
        <v>87941</v>
      </c>
      <c r="AE8">
        <v>4822</v>
      </c>
      <c r="AF8">
        <v>3.8</v>
      </c>
      <c r="AG8" s="19">
        <v>1</v>
      </c>
      <c r="AH8" s="19"/>
      <c r="AI8" s="3">
        <v>63491</v>
      </c>
      <c r="AJ8">
        <v>3579</v>
      </c>
      <c r="AK8">
        <v>4.6856</v>
      </c>
      <c r="AL8" s="19">
        <v>1</v>
      </c>
      <c r="AM8" s="19"/>
      <c r="AN8" s="3">
        <v>48345</v>
      </c>
      <c r="AO8">
        <v>7480</v>
      </c>
      <c r="AP8">
        <v>0.1517</v>
      </c>
      <c r="AQ8" s="19">
        <v>40</v>
      </c>
      <c r="AR8" s="19"/>
      <c r="AS8" s="3">
        <v>25752</v>
      </c>
      <c r="AT8">
        <v>42780</v>
      </c>
      <c r="AU8">
        <v>0.77990000000000004</v>
      </c>
      <c r="AV8" s="19">
        <v>60</v>
      </c>
      <c r="AW8" s="19"/>
      <c r="AY8" s="7">
        <v>6001</v>
      </c>
      <c r="AZ8" s="7">
        <v>12000</v>
      </c>
      <c r="BA8" s="3"/>
      <c r="BB8" s="15">
        <f t="shared" ref="BB8:BB9" si="0">COUNTIFS($AE$8:$AE$62,"&gt;="&amp;AY8,$AE$8:$AE$62,"&lt;="&amp;AZ8)</f>
        <v>14</v>
      </c>
      <c r="BC8" s="6">
        <f t="shared" ref="BC8:BC9" si="1">SUMPRODUCT(($AE$8:$AE$62&gt;=AY8)*($AE$8:$AE$62&lt;=AZ8)*$AF$8:$AF$62*$AG$8:$AG$62)/BB8</f>
        <v>11.653428571428574</v>
      </c>
      <c r="BD8" s="16">
        <f t="shared" ref="BD8:BD9" si="2">SUMPRODUCT(($AE$8:$AE$62&gt;=AY8)*($AE$8:$AE$62&lt;=AZ8)*$AE$8:$AE$62)/BB8</f>
        <v>9671.6428571428569</v>
      </c>
      <c r="BE8" s="17"/>
      <c r="BF8" s="6">
        <f>(SUMPRODUCT(($AE$8:$AE$62&gt;=AY8)*($AE$8:$AE$62&lt;=AZ8)*(($AF$8:$AF$62*$AG$8:$AG$62-BE11*$AE$8:$AE$62)^2))/(BB8-1))^0.5</f>
        <v>4.9899194585987132</v>
      </c>
      <c r="BH8" s="16">
        <f t="shared" ref="BH8:BI10" si="3">F25</f>
        <v>117</v>
      </c>
      <c r="BI8" s="16">
        <f t="shared" si="3"/>
        <v>1009114</v>
      </c>
      <c r="BK8" s="16"/>
    </row>
    <row r="9" spans="2:63" x14ac:dyDescent="0.25">
      <c r="B9" s="18">
        <v>4757</v>
      </c>
      <c r="I9">
        <v>4306</v>
      </c>
      <c r="P9">
        <v>4660</v>
      </c>
      <c r="W9">
        <v>45600</v>
      </c>
      <c r="AD9" s="3">
        <v>28808</v>
      </c>
      <c r="AE9">
        <v>5944</v>
      </c>
      <c r="AF9">
        <v>6.6928000000000001</v>
      </c>
      <c r="AG9" s="19">
        <v>1</v>
      </c>
      <c r="AH9" s="19"/>
      <c r="AI9" s="3">
        <v>90501</v>
      </c>
      <c r="AJ9">
        <v>14520</v>
      </c>
      <c r="AK9">
        <v>0.19900000000000001</v>
      </c>
      <c r="AL9" s="19">
        <v>120</v>
      </c>
      <c r="AM9" s="19"/>
      <c r="AN9" s="3">
        <v>92284</v>
      </c>
      <c r="AO9">
        <v>8000</v>
      </c>
      <c r="AP9">
        <v>0.20799999999999999</v>
      </c>
      <c r="AQ9" s="19">
        <v>80</v>
      </c>
      <c r="AR9" s="19"/>
      <c r="AS9" s="3">
        <v>13924</v>
      </c>
      <c r="AT9">
        <v>45600</v>
      </c>
      <c r="AU9">
        <v>0.50239999999999996</v>
      </c>
      <c r="AV9" s="19">
        <v>120</v>
      </c>
      <c r="AW9" s="19"/>
      <c r="AY9" s="7">
        <v>12001</v>
      </c>
      <c r="AZ9" s="7">
        <v>20500</v>
      </c>
      <c r="BA9" s="3"/>
      <c r="BB9" s="15">
        <f t="shared" si="0"/>
        <v>17</v>
      </c>
      <c r="BC9" s="6">
        <f t="shared" si="1"/>
        <v>20.126800000000003</v>
      </c>
      <c r="BD9" s="16">
        <f t="shared" si="2"/>
        <v>15879</v>
      </c>
      <c r="BE9" s="17"/>
      <c r="BF9" s="6">
        <f>(SUMPRODUCT(($AE$8:$AE$62&gt;=AY9)*($AE$8:$AE$62&lt;=AZ9)*(($AF$8:$AF$62*$AG$8:$AG$62-BE11*$AE$8:$AE$62)^2))/(BB9-1))^0.5</f>
        <v>8.8607709807442419</v>
      </c>
      <c r="BH9" s="16">
        <f t="shared" si="3"/>
        <v>89</v>
      </c>
      <c r="BI9" s="16">
        <f t="shared" si="3"/>
        <v>1407899</v>
      </c>
      <c r="BK9" s="16"/>
    </row>
    <row r="10" spans="2:63" x14ac:dyDescent="0.25">
      <c r="B10" s="18">
        <v>32100</v>
      </c>
      <c r="I10">
        <v>5085</v>
      </c>
      <c r="P10">
        <v>7186</v>
      </c>
      <c r="W10">
        <v>67860</v>
      </c>
      <c r="AD10" s="3">
        <v>72705</v>
      </c>
      <c r="AE10">
        <v>20932</v>
      </c>
      <c r="AF10">
        <v>2.7840000000000003</v>
      </c>
      <c r="AG10" s="19">
        <v>1</v>
      </c>
      <c r="AH10" s="19"/>
      <c r="AI10" s="3">
        <v>52523</v>
      </c>
      <c r="AJ10">
        <v>18640</v>
      </c>
      <c r="AK10">
        <v>0.45</v>
      </c>
      <c r="AL10" s="19">
        <v>80</v>
      </c>
      <c r="AM10" s="19"/>
      <c r="AN10" s="3">
        <v>52463</v>
      </c>
      <c r="AO10">
        <v>15120</v>
      </c>
      <c r="AP10">
        <v>0.3</v>
      </c>
      <c r="AQ10" s="19">
        <v>80</v>
      </c>
      <c r="AR10" s="19"/>
      <c r="AS10" s="3">
        <v>16074</v>
      </c>
      <c r="AT10">
        <v>67860</v>
      </c>
      <c r="AU10">
        <v>0.4597</v>
      </c>
      <c r="AV10" s="19">
        <v>180</v>
      </c>
      <c r="AW10" s="19"/>
      <c r="AY10" s="7">
        <v>20501</v>
      </c>
      <c r="AZ10" s="3" t="s">
        <v>93</v>
      </c>
      <c r="BA10" s="3"/>
      <c r="BB10" s="20">
        <f>COUNTIFS($AE$8:$AE$62,"&gt;="&amp;AY10)</f>
        <v>12</v>
      </c>
      <c r="BC10" s="21">
        <f>SUMPRODUCT(($AE$8:$AE$62&gt;=AY10)*$AF$8:$AF$62*$AG$8:$AG$62)/BB10</f>
        <v>37.235033333333341</v>
      </c>
      <c r="BD10" s="22">
        <f>SUMPRODUCT(($AE$8:$AE$62&gt;=AY10)*$AE$8:$AE$62)/BB10</f>
        <v>31037.916666666668</v>
      </c>
      <c r="BE10" s="17"/>
      <c r="BF10" s="6">
        <f>(SUMPRODUCT(($AE$8:$AE$62&gt;=AY10)*(($AF$8:$AF$62*$AG$8:$AG$62-BE11*$AE$8:$AE$62)^2))/(BB10-1))^0.5</f>
        <v>12.957764540024531</v>
      </c>
      <c r="BH10" s="22">
        <f t="shared" si="3"/>
        <v>50</v>
      </c>
      <c r="BI10" s="22">
        <f t="shared" si="3"/>
        <v>1546454</v>
      </c>
      <c r="BK10" s="16"/>
    </row>
    <row r="11" spans="2:63" x14ac:dyDescent="0.25">
      <c r="B11" s="18">
        <v>14495</v>
      </c>
      <c r="I11">
        <v>2927</v>
      </c>
      <c r="P11">
        <v>3878</v>
      </c>
      <c r="W11">
        <v>8000</v>
      </c>
      <c r="AD11" s="3">
        <v>61967</v>
      </c>
      <c r="AE11">
        <v>270</v>
      </c>
      <c r="AF11">
        <v>0.53200000000000003</v>
      </c>
      <c r="AG11" s="19">
        <v>1</v>
      </c>
      <c r="AH11" s="19"/>
      <c r="AI11" s="3">
        <v>52506</v>
      </c>
      <c r="AJ11">
        <v>15900</v>
      </c>
      <c r="AK11">
        <v>0.45</v>
      </c>
      <c r="AL11" s="19">
        <v>60</v>
      </c>
      <c r="AM11" s="19"/>
      <c r="AN11" s="3">
        <v>64017</v>
      </c>
      <c r="AO11">
        <v>13080</v>
      </c>
      <c r="AP11">
        <v>0.38400000000000001</v>
      </c>
      <c r="AQ11" s="19">
        <v>40</v>
      </c>
      <c r="AR11" s="19"/>
      <c r="AS11" s="19"/>
      <c r="AT11" s="19"/>
      <c r="AU11" s="19"/>
      <c r="AV11" s="19"/>
      <c r="AW11" s="19"/>
      <c r="BB11" s="4">
        <f>SUM(BB7:BB10)</f>
        <v>52</v>
      </c>
      <c r="BC11" s="5">
        <f>(BC7*BH7+BC8*BH8+BC9*BH9+BC10*BH10)/BH11</f>
        <v>15.016179158422375</v>
      </c>
      <c r="BD11" s="4">
        <f>(BD7*BH7+BD8*BH8+BD9*BH9+BD10*BH10)/BH11</f>
        <v>12378.381480015831</v>
      </c>
      <c r="BE11" s="17">
        <f t="shared" ref="BE11" si="4">BC11/BD11</f>
        <v>1.2130971389648245E-3</v>
      </c>
      <c r="BH11" s="4">
        <f t="shared" ref="BH11:BI11" si="5">SUM(BH7:BH10)</f>
        <v>361</v>
      </c>
      <c r="BI11" s="4">
        <f t="shared" si="5"/>
        <v>4330832</v>
      </c>
      <c r="BJ11" s="16">
        <f t="shared" ref="BJ11" si="6">BI11*BE11</f>
        <v>5253.7199085373086</v>
      </c>
      <c r="BK11" s="6">
        <f>BJ11/BH11</f>
        <v>14.553240743870662</v>
      </c>
    </row>
    <row r="12" spans="2:63" x14ac:dyDescent="0.25">
      <c r="B12" s="18">
        <v>1857</v>
      </c>
      <c r="I12">
        <v>5716</v>
      </c>
      <c r="P12">
        <v>5097</v>
      </c>
      <c r="W12">
        <v>5440</v>
      </c>
      <c r="AD12" s="3">
        <v>61966</v>
      </c>
      <c r="AE12">
        <v>26623</v>
      </c>
      <c r="AF12">
        <v>47.1464</v>
      </c>
      <c r="AG12" s="19">
        <v>1</v>
      </c>
      <c r="AH12" s="19"/>
      <c r="AI12" s="3">
        <v>61582</v>
      </c>
      <c r="AJ12">
        <v>24640</v>
      </c>
      <c r="AK12">
        <v>0.65800000000000003</v>
      </c>
      <c r="AL12" s="19">
        <v>80</v>
      </c>
      <c r="AM12" s="19"/>
      <c r="AN12" s="3">
        <v>23708</v>
      </c>
      <c r="AO12">
        <v>7186</v>
      </c>
      <c r="AP12">
        <v>8.9011999999999993</v>
      </c>
      <c r="AQ12" s="19">
        <v>1</v>
      </c>
      <c r="AR12" s="19"/>
      <c r="AS12" s="19"/>
      <c r="AT12" s="19"/>
      <c r="AU12" s="19"/>
      <c r="AV12" s="19"/>
      <c r="AW12" s="19"/>
      <c r="AY12" s="14" t="s">
        <v>94</v>
      </c>
    </row>
    <row r="13" spans="2:63" x14ac:dyDescent="0.25">
      <c r="B13" s="18">
        <v>22863</v>
      </c>
      <c r="I13">
        <v>8008</v>
      </c>
      <c r="P13">
        <v>8520</v>
      </c>
      <c r="W13">
        <v>7640</v>
      </c>
      <c r="AD13" s="3">
        <v>55970</v>
      </c>
      <c r="AE13">
        <v>15317</v>
      </c>
      <c r="AF13">
        <v>15.4688</v>
      </c>
      <c r="AG13" s="19">
        <v>1</v>
      </c>
      <c r="AH13" s="19"/>
      <c r="AI13" s="3">
        <v>46656</v>
      </c>
      <c r="AJ13">
        <v>15520</v>
      </c>
      <c r="AK13">
        <v>0.89500000000000002</v>
      </c>
      <c r="AL13" s="19">
        <v>40</v>
      </c>
      <c r="AM13" s="19"/>
      <c r="AN13" s="3">
        <v>76297</v>
      </c>
      <c r="AO13">
        <v>3620</v>
      </c>
      <c r="AP13">
        <v>4.9240000000000004</v>
      </c>
      <c r="AQ13" s="19">
        <v>1</v>
      </c>
      <c r="AR13" s="19"/>
      <c r="AS13" s="19"/>
      <c r="AT13" s="19"/>
      <c r="AU13" s="19"/>
      <c r="AV13" s="19"/>
      <c r="AW13" s="19"/>
      <c r="AY13" s="3">
        <v>0</v>
      </c>
      <c r="AZ13" s="3">
        <v>6500</v>
      </c>
      <c r="BA13" s="3"/>
      <c r="BB13" s="15">
        <f>COUNTIFS($AJ$8:$AJ$62,"&gt;="&amp;AY13,$AJ$8:$AJ$62,"&lt;="&amp;AZ13)</f>
        <v>5</v>
      </c>
      <c r="BC13" s="6">
        <f>SUMPRODUCT(($AJ$8:$AJ$62&gt;=AY13)*($AJ$8:$AJ$62&lt;=AZ13)*$AK$8:$AK$62*$AL$8:$AL$62)/BB13</f>
        <v>10.901120000000001</v>
      </c>
      <c r="BD13" s="16">
        <f>SUMPRODUCT(($AJ$8:$AJ$62&gt;=AY13)*($AJ$8:$AJ$62&lt;=AZ13)*$AJ$8:$AJ$62)/BB13</f>
        <v>4783.8</v>
      </c>
      <c r="BE13" s="17"/>
      <c r="BF13" s="6">
        <f>(SUMPRODUCT(($AJ$8:$AJ$62&gt;=AY13)*($AJ$8:$AJ$62&lt;=AZ13)*(($AK$8:$AK$62*$AL$8:$AL$62-BE16*$AJ$8:$AJ$62)^2))/(BB13-1))^0.5</f>
        <v>6.2569897528451479</v>
      </c>
      <c r="BH13" s="16">
        <f>M24</f>
        <v>62</v>
      </c>
      <c r="BI13" s="16">
        <f>N24</f>
        <v>297843</v>
      </c>
      <c r="BK13" s="16"/>
    </row>
    <row r="14" spans="2:63" x14ac:dyDescent="0.25">
      <c r="B14" s="18">
        <v>9361</v>
      </c>
      <c r="I14">
        <v>5421</v>
      </c>
      <c r="P14">
        <v>6240</v>
      </c>
      <c r="W14">
        <v>42780</v>
      </c>
      <c r="AD14" s="3">
        <v>55973</v>
      </c>
      <c r="AE14">
        <v>17239</v>
      </c>
      <c r="AF14">
        <v>23.104800000000001</v>
      </c>
      <c r="AG14" s="19">
        <v>1</v>
      </c>
      <c r="AH14" s="19"/>
      <c r="AI14" s="3">
        <v>70567</v>
      </c>
      <c r="AJ14">
        <v>8480</v>
      </c>
      <c r="AK14">
        <v>0.52200000000000002</v>
      </c>
      <c r="AL14" s="19">
        <v>40</v>
      </c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Y14" s="7">
        <v>6501</v>
      </c>
      <c r="AZ14" s="7">
        <v>11000</v>
      </c>
      <c r="BA14" s="3"/>
      <c r="BB14" s="15">
        <f>COUNTIFS($AJ$8:$AJ$62,"&gt;="&amp;AY14,$AJ$8:$AJ$62,"&lt;="&amp;AZ14)</f>
        <v>7</v>
      </c>
      <c r="BC14" s="6">
        <f>SUMPRODUCT(($AJ$8:$AJ$62&gt;=AY14)*($AJ$8:$AJ$62&lt;=AZ14)*$AK$8:$AK$62*$AL$8:$AL$62)/BB14</f>
        <v>19.997142857142855</v>
      </c>
      <c r="BD14" s="16">
        <f>SUMPRODUCT(($AJ$8:$AJ$62&gt;=AY14)*($AJ$8:$AJ$62&lt;=AZ14)*$AJ$8:$AJ$62)/BB14</f>
        <v>9282.8571428571431</v>
      </c>
      <c r="BE14" s="17"/>
      <c r="BF14" s="6">
        <f>(SUMPRODUCT(($AJ$8:$AJ$62&gt;=AY14)*($AJ$8:$AJ$62&lt;=AZ14)*(($AK$8:$AK$62*$AL$8:$AL$62-BE16*$AJ$8:$AJ$62)^2))/(BB14-1))^0.5</f>
        <v>3.7331545150895336</v>
      </c>
      <c r="BH14" s="16">
        <f t="shared" ref="BH14:BI15" si="7">M25</f>
        <v>49</v>
      </c>
      <c r="BI14" s="16">
        <f t="shared" si="7"/>
        <v>420494</v>
      </c>
      <c r="BK14" s="16"/>
    </row>
    <row r="15" spans="2:63" x14ac:dyDescent="0.25">
      <c r="B15" s="18">
        <v>2575</v>
      </c>
      <c r="I15">
        <v>14800</v>
      </c>
      <c r="P15">
        <v>15120</v>
      </c>
      <c r="W15">
        <v>14100</v>
      </c>
      <c r="AD15" s="3">
        <v>64343</v>
      </c>
      <c r="AE15">
        <v>13486</v>
      </c>
      <c r="AF15">
        <v>15.912000000000001</v>
      </c>
      <c r="AG15" s="19">
        <v>1</v>
      </c>
      <c r="AH15" s="19"/>
      <c r="AI15" s="3">
        <v>76348</v>
      </c>
      <c r="AJ15">
        <v>17580</v>
      </c>
      <c r="AK15">
        <v>0.21099999999999999</v>
      </c>
      <c r="AL15" s="19">
        <v>60</v>
      </c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Y15" s="7">
        <v>11001</v>
      </c>
      <c r="AZ15" s="3" t="s">
        <v>93</v>
      </c>
      <c r="BA15" s="3"/>
      <c r="BB15" s="20">
        <f>COUNTIFS($AJ$8:$AJ$62,"&gt;="&amp;AY15)</f>
        <v>18</v>
      </c>
      <c r="BC15" s="21">
        <f>SUMPRODUCT(($AJ$8:$AJ$62&gt;=AY15)*$AK$8:$AK$62*$AL$8:$AL$62)/BB15</f>
        <v>32.678888888888892</v>
      </c>
      <c r="BD15" s="22">
        <f>SUMPRODUCT(($AJ$8:$AJ$62&gt;=AY15)*$AJ$8:$AJ$62)/BB15</f>
        <v>17052.222222222223</v>
      </c>
      <c r="BE15" s="17"/>
      <c r="BF15" s="6">
        <f>(SUMPRODUCT(($AJ$8:$AJ$62&gt;=AY15)*(($AK$8:$AK$62*$AL$8:$AL$62-BE16*$AJ$8:$AJ$62)^2))/(BB15-1))^0.5</f>
        <v>9.3042299332275995</v>
      </c>
      <c r="BH15" s="22">
        <f t="shared" si="7"/>
        <v>31</v>
      </c>
      <c r="BI15" s="22">
        <f t="shared" si="7"/>
        <v>501306</v>
      </c>
      <c r="BK15" s="16"/>
    </row>
    <row r="16" spans="2:63" x14ac:dyDescent="0.25">
      <c r="B16" s="18">
        <v>1260</v>
      </c>
      <c r="I16">
        <v>5580</v>
      </c>
      <c r="P16">
        <v>6452</v>
      </c>
      <c r="W16">
        <v>1626</v>
      </c>
      <c r="AD16" s="3">
        <v>66430</v>
      </c>
      <c r="AE16">
        <v>12121</v>
      </c>
      <c r="AF16">
        <v>6.5579999999999998</v>
      </c>
      <c r="AG16" s="19">
        <v>1</v>
      </c>
      <c r="AH16" s="19"/>
      <c r="AI16" s="3">
        <v>77432</v>
      </c>
      <c r="AJ16">
        <v>11820</v>
      </c>
      <c r="AK16">
        <v>0.36499999999999999</v>
      </c>
      <c r="AL16" s="19">
        <v>60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BB16" s="4">
        <f>SUM(BB13:BB15)</f>
        <v>30</v>
      </c>
      <c r="BC16" s="5">
        <f>(BC13*BH13+BC14*BH14+BC15*BH15)/BH16</f>
        <v>18.794190109546165</v>
      </c>
      <c r="BD16" s="4">
        <f>(BD13*BH13+BD14*BH14+BD15*BH15)/BH16</f>
        <v>9014.6090766823181</v>
      </c>
      <c r="BE16" s="17">
        <f t="shared" ref="BE16" si="8">BC16/BD16</f>
        <v>2.0848591380584931E-3</v>
      </c>
      <c r="BH16" s="4">
        <f>SUM(BH13:BH15)</f>
        <v>142</v>
      </c>
      <c r="BI16" s="4">
        <f t="shared" ref="BI16" si="9">SUM(BI13:BI15)</f>
        <v>1219643</v>
      </c>
      <c r="BJ16" s="16">
        <f t="shared" ref="BJ16" si="10">BI16*BE16</f>
        <v>2542.7838537190746</v>
      </c>
      <c r="BK16" s="6">
        <f>BJ16/BH16</f>
        <v>17.906928547317428</v>
      </c>
    </row>
    <row r="17" spans="2:63" x14ac:dyDescent="0.25">
      <c r="B17" s="18">
        <v>11172</v>
      </c>
      <c r="E17" s="14" t="s">
        <v>95</v>
      </c>
      <c r="I17">
        <v>5116</v>
      </c>
      <c r="L17" s="14" t="s">
        <v>96</v>
      </c>
      <c r="P17">
        <v>2216</v>
      </c>
      <c r="S17" s="14" t="s">
        <v>97</v>
      </c>
      <c r="W17">
        <v>15120</v>
      </c>
      <c r="Z17" s="14" t="s">
        <v>98</v>
      </c>
      <c r="AD17" s="3">
        <v>49935</v>
      </c>
      <c r="AE17">
        <v>8442</v>
      </c>
      <c r="AF17">
        <v>0.21759999999999999</v>
      </c>
      <c r="AG17" s="19">
        <v>40</v>
      </c>
      <c r="AH17" s="19"/>
      <c r="AI17" s="3">
        <v>29337</v>
      </c>
      <c r="AJ17">
        <v>12000</v>
      </c>
      <c r="AK17">
        <v>0.53600000000000003</v>
      </c>
      <c r="AL17" s="19">
        <v>60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Y17" s="14" t="s">
        <v>99</v>
      </c>
    </row>
    <row r="18" spans="2:63" x14ac:dyDescent="0.25">
      <c r="B18" s="18">
        <v>6480</v>
      </c>
      <c r="I18">
        <v>10559</v>
      </c>
      <c r="P18">
        <v>13080</v>
      </c>
      <c r="AD18" s="3">
        <v>24087</v>
      </c>
      <c r="AE18">
        <v>20400</v>
      </c>
      <c r="AF18">
        <v>0.1845</v>
      </c>
      <c r="AG18" s="19">
        <v>120</v>
      </c>
      <c r="AH18" s="19"/>
      <c r="AI18" s="3">
        <v>29747</v>
      </c>
      <c r="AJ18">
        <v>10360</v>
      </c>
      <c r="AK18">
        <v>0.58099999999999996</v>
      </c>
      <c r="AL18" s="19">
        <v>40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Y18" s="3">
        <v>0</v>
      </c>
      <c r="AZ18" s="3">
        <v>7500</v>
      </c>
      <c r="BA18" s="3"/>
      <c r="BB18" s="15">
        <f>COUNTIFS($AO$8:$AO$62,"&gt;="&amp;AY18,$AO$8:$AO$62,"&lt;="&amp;AZ18)</f>
        <v>3</v>
      </c>
      <c r="BC18" s="6">
        <f>SUMPRODUCT(($AO$8:$AO$62&gt;=AY18)*($AO$8:$AO$62&lt;=AZ18)*$AP$8:$AP$62*$AQ$8:$AQ$62)/BB18</f>
        <v>6.6310666666666664</v>
      </c>
      <c r="BD18" s="16">
        <f>SUMPRODUCT(($AO$8:$AO$62&gt;=AY18)*($AO$8:$AO$62&lt;=AZ18)*$AO$8:$AO$62)/BB18</f>
        <v>6095.333333333333</v>
      </c>
      <c r="BE18" s="17"/>
      <c r="BF18" s="6">
        <f>(SUMPRODUCT(($AO$8:$AO$62&gt;=AY18)*($AO$8:$AO$62&lt;=AZ18)*(($AP$8:$AP$62*$AQ$8:$AQ$62-BE20*$AO$8:$AO$62)^2))/(BB18-1))^0.5</f>
        <v>2.7024162192229326</v>
      </c>
      <c r="BH18" s="16">
        <f>T24</f>
        <v>10</v>
      </c>
      <c r="BI18" s="16">
        <f>U24</f>
        <v>50572</v>
      </c>
      <c r="BK18" s="16"/>
    </row>
    <row r="19" spans="2:63" x14ac:dyDescent="0.25">
      <c r="B19" s="18">
        <v>10320</v>
      </c>
      <c r="D19" s="1" t="s">
        <v>100</v>
      </c>
      <c r="E19" s="1"/>
      <c r="F19" s="1"/>
      <c r="G19" s="1"/>
      <c r="I19">
        <v>6189</v>
      </c>
      <c r="K19" s="1" t="s">
        <v>101</v>
      </c>
      <c r="L19" s="1"/>
      <c r="M19" s="1"/>
      <c r="N19" s="1"/>
      <c r="P19">
        <f>ROUND((45660+300+6180)/3,0)</f>
        <v>17380</v>
      </c>
      <c r="R19" s="1" t="s">
        <v>102</v>
      </c>
      <c r="S19" s="1"/>
      <c r="T19" s="1"/>
      <c r="U19" s="1"/>
      <c r="Y19" s="1" t="s">
        <v>103</v>
      </c>
      <c r="Z19" s="1"/>
      <c r="AA19" s="1"/>
      <c r="AB19" s="1"/>
      <c r="AD19" s="3">
        <v>28859</v>
      </c>
      <c r="AE19">
        <v>19800</v>
      </c>
      <c r="AF19">
        <v>0.1648</v>
      </c>
      <c r="AG19" s="19">
        <v>60</v>
      </c>
      <c r="AH19" s="19"/>
      <c r="AI19" s="3">
        <v>32206</v>
      </c>
      <c r="AJ19">
        <v>15280</v>
      </c>
      <c r="AK19">
        <v>0.46300000000000002</v>
      </c>
      <c r="AL19" s="19">
        <v>80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Y19" s="7">
        <v>7501</v>
      </c>
      <c r="AZ19" s="3" t="s">
        <v>93</v>
      </c>
      <c r="BA19" s="3"/>
      <c r="BB19" s="20">
        <f>COUNTIFS($AO$8:$AO$62,"&gt;="&amp;AY19)</f>
        <v>3</v>
      </c>
      <c r="BC19" s="21">
        <f>SUMPRODUCT(($AO$8:$AO$62&gt;=AY19)*$AP$8:$AP$62*$AQ$8:$AQ$62)/BB19</f>
        <v>18.666666666666668</v>
      </c>
      <c r="BD19" s="22">
        <f>SUMPRODUCT(($AO$8:$AO$62&gt;=AY19)*$AO$8:$AO$62)/BB19</f>
        <v>12066.666666666666</v>
      </c>
      <c r="BE19" s="17"/>
      <c r="BF19" s="6">
        <f>(SUMPRODUCT(($AO$8:$AO$62&gt;=AY19)*(($AP$8:$AP$62*$AQ$8:$AQ$62-BE20*$AO$8:$AO$62)^2))/(BB19-1))^0.5</f>
        <v>5.3653673756274562</v>
      </c>
      <c r="BH19" s="22">
        <f>T25</f>
        <v>5</v>
      </c>
      <c r="BI19" s="22">
        <f>U25</f>
        <v>62100</v>
      </c>
      <c r="BK19" s="16"/>
    </row>
    <row r="20" spans="2:63" x14ac:dyDescent="0.25">
      <c r="B20" s="18">
        <v>4911</v>
      </c>
      <c r="D20" s="3"/>
      <c r="E20" s="3"/>
      <c r="F20" s="3"/>
      <c r="G20" s="3" t="s">
        <v>104</v>
      </c>
      <c r="I20">
        <v>4937</v>
      </c>
      <c r="K20" s="3"/>
      <c r="L20" s="3"/>
      <c r="M20" s="3"/>
      <c r="N20" s="3" t="s">
        <v>104</v>
      </c>
      <c r="P20">
        <v>3620</v>
      </c>
      <c r="R20" s="3"/>
      <c r="S20" s="3"/>
      <c r="T20" s="3"/>
      <c r="U20" s="3" t="s">
        <v>104</v>
      </c>
      <c r="Y20" s="3"/>
      <c r="Z20" s="3"/>
      <c r="AA20" s="3"/>
      <c r="AB20" s="3" t="s">
        <v>104</v>
      </c>
      <c r="AD20" s="3">
        <v>87585</v>
      </c>
      <c r="AE20">
        <v>19680</v>
      </c>
      <c r="AF20">
        <v>0.23499999999999999</v>
      </c>
      <c r="AG20" s="19">
        <v>120</v>
      </c>
      <c r="AH20" s="19"/>
      <c r="AI20" s="3">
        <v>94407</v>
      </c>
      <c r="AJ20">
        <v>10560</v>
      </c>
      <c r="AK20">
        <v>0.36499999999999999</v>
      </c>
      <c r="AL20" s="19">
        <v>60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BB20" s="4">
        <f>SUM(BB17:BB19)</f>
        <v>6</v>
      </c>
      <c r="BC20" s="5">
        <f>(BC17*BH17+BC18*BH18+BC19*BH19)/BH20</f>
        <v>10.642933333333334</v>
      </c>
      <c r="BD20" s="4">
        <f>(BD17*BH17+BD18*BH18+BD19*BH19)/BH20</f>
        <v>8085.7777777777774</v>
      </c>
      <c r="BE20" s="17">
        <f t="shared" ref="BE20" si="11">BC20/BD20</f>
        <v>1.3162535040949818E-3</v>
      </c>
      <c r="BH20" s="4">
        <f>SUM(BH17:BH19)</f>
        <v>15</v>
      </c>
      <c r="BI20" s="4">
        <f t="shared" ref="BI20" si="12">SUM(BI17:BI19)</f>
        <v>112672</v>
      </c>
      <c r="BJ20" s="16">
        <f t="shared" ref="BJ20" si="13">BI20*BE20</f>
        <v>148.30491481338979</v>
      </c>
      <c r="BK20" s="6">
        <f>BJ20/BH20</f>
        <v>9.8869943208926525</v>
      </c>
    </row>
    <row r="21" spans="2:63" x14ac:dyDescent="0.25">
      <c r="B21" s="18">
        <v>5198</v>
      </c>
      <c r="D21" s="23" t="s">
        <v>105</v>
      </c>
      <c r="E21" s="9"/>
      <c r="F21" s="3" t="s">
        <v>71</v>
      </c>
      <c r="G21" s="3" t="s">
        <v>106</v>
      </c>
      <c r="I21">
        <v>6091</v>
      </c>
      <c r="K21" s="23" t="s">
        <v>105</v>
      </c>
      <c r="L21" s="9"/>
      <c r="M21" s="3" t="s">
        <v>71</v>
      </c>
      <c r="N21" s="3" t="s">
        <v>106</v>
      </c>
      <c r="P21">
        <v>6689</v>
      </c>
      <c r="R21" s="23" t="s">
        <v>105</v>
      </c>
      <c r="S21" s="9"/>
      <c r="T21" s="3" t="s">
        <v>71</v>
      </c>
      <c r="U21" s="3" t="s">
        <v>106</v>
      </c>
      <c r="Y21" s="23" t="s">
        <v>105</v>
      </c>
      <c r="Z21" s="9"/>
      <c r="AA21" s="3" t="s">
        <v>71</v>
      </c>
      <c r="AB21" s="3" t="s">
        <v>106</v>
      </c>
      <c r="AD21" s="3">
        <v>45429</v>
      </c>
      <c r="AE21">
        <v>5580</v>
      </c>
      <c r="AF21">
        <v>0.1023</v>
      </c>
      <c r="AG21" s="19">
        <v>60</v>
      </c>
      <c r="AH21" s="19"/>
      <c r="AI21" s="3">
        <v>9266</v>
      </c>
      <c r="AJ21">
        <v>5580</v>
      </c>
      <c r="AK21">
        <v>0.32600000000000001</v>
      </c>
      <c r="AL21" s="19">
        <v>60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Y21" s="14" t="s">
        <v>109</v>
      </c>
    </row>
    <row r="22" spans="2:63" x14ac:dyDescent="0.25">
      <c r="B22" s="18">
        <v>5452</v>
      </c>
      <c r="D22" s="3" t="s">
        <v>107</v>
      </c>
      <c r="E22" s="3" t="s">
        <v>108</v>
      </c>
      <c r="F22" s="3" t="s">
        <v>91</v>
      </c>
      <c r="G22" s="3" t="s">
        <v>0</v>
      </c>
      <c r="I22">
        <v>7040</v>
      </c>
      <c r="K22" s="3" t="s">
        <v>107</v>
      </c>
      <c r="L22" s="3" t="s">
        <v>108</v>
      </c>
      <c r="M22" s="3" t="s">
        <v>91</v>
      </c>
      <c r="N22" s="3" t="s">
        <v>0</v>
      </c>
      <c r="P22">
        <v>8000</v>
      </c>
      <c r="R22" s="3" t="s">
        <v>107</v>
      </c>
      <c r="S22" s="3" t="s">
        <v>108</v>
      </c>
      <c r="T22" s="3" t="s">
        <v>91</v>
      </c>
      <c r="U22" s="3" t="s">
        <v>0</v>
      </c>
      <c r="Y22" s="3" t="s">
        <v>107</v>
      </c>
      <c r="Z22" s="3" t="s">
        <v>108</v>
      </c>
      <c r="AA22" s="3" t="s">
        <v>91</v>
      </c>
      <c r="AB22" s="3" t="s">
        <v>0</v>
      </c>
      <c r="AD22" s="3">
        <v>81757</v>
      </c>
      <c r="AE22">
        <v>23280</v>
      </c>
      <c r="AF22">
        <v>0.26540000000000002</v>
      </c>
      <c r="AG22" s="19">
        <v>120</v>
      </c>
      <c r="AH22" s="19"/>
      <c r="AI22" s="3">
        <v>9138</v>
      </c>
      <c r="AJ22">
        <v>14800</v>
      </c>
      <c r="AK22">
        <v>0.54700000000000004</v>
      </c>
      <c r="AL22" s="19">
        <v>80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Y22" s="7">
        <v>0</v>
      </c>
      <c r="AZ22" s="3" t="s">
        <v>93</v>
      </c>
      <c r="BB22" s="20">
        <f>COUNTIFS($AT$8:$AT$62,"&gt;="&amp;AY22)</f>
        <v>3</v>
      </c>
      <c r="BC22" s="24">
        <f>SUMPRODUCT(($AT$8:$AT$62&gt;=AY22)*$AU$8:$AU$62*$AV$8:$AV$62)/BB22</f>
        <v>63.275999999999989</v>
      </c>
      <c r="BD22" s="25">
        <f>SUMPRODUCT(($AT$8:$AT$62&gt;=AY22)*$AT$8:$AT$62)/BB22</f>
        <v>52080</v>
      </c>
      <c r="BE22" s="17">
        <f t="shared" ref="BE22" si="14">BC22/BD22</f>
        <v>1.2149769585253455E-3</v>
      </c>
      <c r="BF22" s="6">
        <f>(SUMPRODUCT(($AT$8:$AT$62&gt;=AY22)*(($AU$8:$AU$62*$AV$8:$AV$62-BE22*$AT$8:$AT$62)^2))/(BB22-1))^0.5</f>
        <v>5.0404787093512038</v>
      </c>
      <c r="BH22" s="22">
        <f>AA26</f>
        <v>10</v>
      </c>
      <c r="BI22" s="22">
        <f>AB26</f>
        <v>213506</v>
      </c>
      <c r="BJ22" s="22">
        <f t="shared" ref="BJ22" si="15">BI22*BE22</f>
        <v>259.4048705069124</v>
      </c>
      <c r="BK22" s="21">
        <f>BJ22/BH22</f>
        <v>25.940487050691239</v>
      </c>
    </row>
    <row r="23" spans="2:63" x14ac:dyDescent="0.25">
      <c r="B23" s="18">
        <v>2284</v>
      </c>
      <c r="I23">
        <v>5678</v>
      </c>
      <c r="AD23" s="3">
        <v>17948</v>
      </c>
      <c r="AE23">
        <v>23580</v>
      </c>
      <c r="AF23">
        <v>0.72450000000000003</v>
      </c>
      <c r="AG23" s="19">
        <v>60</v>
      </c>
      <c r="AH23" s="19"/>
      <c r="AI23" s="3">
        <v>81319</v>
      </c>
      <c r="AJ23">
        <v>8940</v>
      </c>
      <c r="AK23">
        <v>0.33100000000000002</v>
      </c>
      <c r="AL23" s="19">
        <v>60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2:63" x14ac:dyDescent="0.25">
      <c r="B24" s="18">
        <v>5640</v>
      </c>
      <c r="D24" s="3">
        <v>0</v>
      </c>
      <c r="E24" s="3">
        <v>6000</v>
      </c>
      <c r="F24" s="4">
        <f>COUNTIFS($B$8:$B$373,"&gt;="&amp;D24,$B$8:$B$373,"&lt;="&amp;E24)</f>
        <v>105</v>
      </c>
      <c r="G24" s="4">
        <f>SUMIFS($B$8:$B$373,$B$8:$B$373,"&gt;="&amp;D24,$B$8:$B$373,"&lt;="&amp;E24)</f>
        <v>367365</v>
      </c>
      <c r="I24">
        <v>4002</v>
      </c>
      <c r="K24" s="3">
        <v>0</v>
      </c>
      <c r="L24" s="3">
        <v>6500</v>
      </c>
      <c r="M24" s="4">
        <f>COUNTIFS($I$8:$I$371,"&gt;="&amp;K24,$I$8:$I$371,"&lt;="&amp;L24)</f>
        <v>62</v>
      </c>
      <c r="N24" s="4">
        <f>SUMIFS($I$8:$I$371,$I$8:$I$371,"&gt;="&amp;K24,$I$8:$I$371,"&lt;="&amp;L24)</f>
        <v>297843</v>
      </c>
      <c r="R24" s="3">
        <v>0</v>
      </c>
      <c r="S24" s="3">
        <v>7500</v>
      </c>
      <c r="T24" s="4">
        <f>COUNTIFS($P$8:$P$370,"&gt;="&amp;R24,$P$8:$P$370,"&lt;="&amp;S24)</f>
        <v>10</v>
      </c>
      <c r="U24" s="4">
        <f>SUMIFS($P$8:$P$370,$P$8:$P$370,"&gt;="&amp;R24,$P$8:$P$370,"&lt;="&amp;S24)</f>
        <v>50572</v>
      </c>
      <c r="Y24" s="3"/>
      <c r="Z24" s="3"/>
      <c r="AA24" s="4"/>
      <c r="AB24" s="4"/>
      <c r="AD24" s="3">
        <v>18074</v>
      </c>
      <c r="AE24">
        <v>10040</v>
      </c>
      <c r="AF24">
        <v>0.30809999999999998</v>
      </c>
      <c r="AG24" s="19">
        <v>40</v>
      </c>
      <c r="AH24" s="19"/>
      <c r="AI24" s="3">
        <v>18923</v>
      </c>
      <c r="AJ24">
        <v>24720</v>
      </c>
      <c r="AK24">
        <v>0.379</v>
      </c>
      <c r="AL24" s="19">
        <v>120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Y24" s="14" t="s">
        <v>110</v>
      </c>
      <c r="BB24" s="26">
        <f>BB11+BB16+BB20+BB22</f>
        <v>91</v>
      </c>
      <c r="BH24" s="26">
        <f t="shared" ref="BH24:BJ24" si="16">BH11+BH16+BH20+BH22</f>
        <v>528</v>
      </c>
      <c r="BI24" s="26">
        <f t="shared" si="16"/>
        <v>5876653</v>
      </c>
      <c r="BJ24" s="26">
        <f t="shared" si="16"/>
        <v>8204.2135475766845</v>
      </c>
      <c r="BK24" s="27">
        <f>(BK11*BH11+BK16*BH16+BK20*BH20+BK22*BH22)/BH24</f>
        <v>15.538283234046752</v>
      </c>
    </row>
    <row r="25" spans="2:63" x14ac:dyDescent="0.25">
      <c r="B25" s="18">
        <v>15768</v>
      </c>
      <c r="D25" s="7">
        <v>6001</v>
      </c>
      <c r="E25" s="7">
        <v>12000</v>
      </c>
      <c r="F25" s="4">
        <f>COUNTIFS($B$8:$B$373,"&gt;="&amp;D25,$B$8:$B$373,"&lt;="&amp;E25)</f>
        <v>117</v>
      </c>
      <c r="G25" s="4">
        <f>SUMIFS($B$8:$B$373,$B$8:$B$373,"&gt;="&amp;D25,$B$8:$B$373,"&lt;="&amp;E25)</f>
        <v>1009114</v>
      </c>
      <c r="I25">
        <v>7543</v>
      </c>
      <c r="K25" s="7">
        <v>6501</v>
      </c>
      <c r="L25" s="7">
        <v>11000</v>
      </c>
      <c r="M25" s="4">
        <f t="shared" ref="M25" si="17">COUNTIFS($I$8:$I$371,"&gt;="&amp;K25,$I$8:$I$371,"&lt;="&amp;L25)</f>
        <v>49</v>
      </c>
      <c r="N25" s="4">
        <f>SUMIFS($I$8:$I$371,$I$8:$I$371,"&gt;="&amp;K25,$I$8:$I$371,"&lt;="&amp;L25)</f>
        <v>420494</v>
      </c>
      <c r="R25" s="7">
        <v>7501</v>
      </c>
      <c r="S25" s="3" t="s">
        <v>93</v>
      </c>
      <c r="T25" s="4">
        <f>COUNTIFS($P$8:$P$370,"&gt;="&amp;R25)</f>
        <v>5</v>
      </c>
      <c r="U25" s="4">
        <f>SUMIFS($P$8:$P$370,$P$8:$P$370,"&gt;="&amp;R25)</f>
        <v>62100</v>
      </c>
      <c r="Y25" s="7"/>
      <c r="Z25" s="7"/>
      <c r="AA25" s="4"/>
      <c r="AB25" s="4"/>
      <c r="AD25" s="3">
        <v>78457</v>
      </c>
      <c r="AE25">
        <v>10800</v>
      </c>
      <c r="AF25">
        <v>5.9499999999999997E-2</v>
      </c>
      <c r="AG25" s="19">
        <v>240</v>
      </c>
      <c r="AH25" s="19"/>
      <c r="AI25" s="3">
        <v>22293</v>
      </c>
      <c r="AJ25">
        <v>2340</v>
      </c>
      <c r="AK25">
        <v>3.9E-2</v>
      </c>
      <c r="AL25" s="19">
        <v>60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2:63" x14ac:dyDescent="0.25">
      <c r="B26" s="18">
        <v>8484</v>
      </c>
      <c r="D26" s="7">
        <v>12001</v>
      </c>
      <c r="E26" s="7">
        <v>20500</v>
      </c>
      <c r="F26" s="4">
        <f>COUNTIFS($B$8:$B$373,"&gt;="&amp;D26,$B$8:$B$373,"&lt;="&amp;E26)</f>
        <v>89</v>
      </c>
      <c r="G26" s="4">
        <f>SUMIFS($B$8:$B$373,$B$8:$B$373,"&gt;="&amp;D26,$B$8:$B$373,"&lt;="&amp;E26)</f>
        <v>1407899</v>
      </c>
      <c r="I26">
        <v>3077</v>
      </c>
      <c r="K26" s="7">
        <v>11001</v>
      </c>
      <c r="L26" s="3" t="s">
        <v>93</v>
      </c>
      <c r="M26" s="4">
        <f>COUNTIFS($I$8:$I$371,"&gt;="&amp;K26)</f>
        <v>31</v>
      </c>
      <c r="N26" s="4">
        <f>SUMIFS($I$8:$I$371,$I$8:$I$371,"&gt;="&amp;K26)</f>
        <v>501306</v>
      </c>
      <c r="R26" s="3"/>
      <c r="S26" s="3"/>
      <c r="T26" s="4"/>
      <c r="U26" s="4"/>
      <c r="Y26" s="7">
        <v>0</v>
      </c>
      <c r="Z26" s="3" t="s">
        <v>93</v>
      </c>
      <c r="AA26" s="4">
        <f>COUNTIFS($W$8:$W$368,"&gt;="&amp;Y26)</f>
        <v>10</v>
      </c>
      <c r="AB26" s="4">
        <f>SUMIFS($W$8:$W$368,$W$8:$W$368,"&gt;="&amp;Y26)</f>
        <v>213506</v>
      </c>
      <c r="AD26" s="3">
        <v>15062</v>
      </c>
      <c r="AE26">
        <v>15040</v>
      </c>
      <c r="AF26">
        <v>0.59660000000000002</v>
      </c>
      <c r="AG26" s="19">
        <v>40</v>
      </c>
      <c r="AH26" s="19"/>
      <c r="AI26" s="3">
        <v>23790</v>
      </c>
      <c r="AJ26">
        <v>11160</v>
      </c>
      <c r="AK26">
        <v>0.504</v>
      </c>
      <c r="AL26" s="19">
        <v>60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2:63" x14ac:dyDescent="0.25">
      <c r="B27" s="18">
        <v>11950</v>
      </c>
      <c r="D27" s="7">
        <v>20501</v>
      </c>
      <c r="E27" s="3" t="s">
        <v>93</v>
      </c>
      <c r="F27" s="4">
        <f>COUNTIFS($B$8:$B$373,"&gt;="&amp;D27)</f>
        <v>50</v>
      </c>
      <c r="G27" s="4">
        <f>SUMIFS($B$8:$B$373,$B$8:$B$373,"&gt;="&amp;D27)</f>
        <v>1546454</v>
      </c>
      <c r="I27">
        <v>16159</v>
      </c>
      <c r="K27" s="3"/>
      <c r="L27" s="3"/>
      <c r="M27" s="4"/>
      <c r="N27" s="4"/>
      <c r="R27" s="7"/>
      <c r="S27" s="3"/>
      <c r="T27" s="4"/>
      <c r="U27" s="4"/>
      <c r="Y27" s="3"/>
      <c r="Z27" s="3"/>
      <c r="AA27" s="4"/>
      <c r="AB27" s="4"/>
      <c r="AD27" s="3">
        <v>90205</v>
      </c>
      <c r="AE27">
        <v>3540</v>
      </c>
      <c r="AF27">
        <v>4.7000000000000002E-3</v>
      </c>
      <c r="AG27" s="19">
        <v>60</v>
      </c>
      <c r="AH27" s="19"/>
      <c r="AI27" s="3">
        <v>64593</v>
      </c>
      <c r="AJ27">
        <v>14400</v>
      </c>
      <c r="AK27">
        <v>0.38100000000000001</v>
      </c>
      <c r="AL27" s="19">
        <v>60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2:63" x14ac:dyDescent="0.25">
      <c r="B28" s="18">
        <v>6222</v>
      </c>
      <c r="F28" s="4"/>
      <c r="G28" s="4"/>
      <c r="I28">
        <v>24720</v>
      </c>
      <c r="M28" s="4"/>
      <c r="N28" s="4"/>
      <c r="T28" s="4"/>
      <c r="U28" s="4"/>
      <c r="AA28" s="4"/>
      <c r="AB28" s="4"/>
      <c r="AD28" s="3">
        <v>89309</v>
      </c>
      <c r="AE28">
        <v>11700</v>
      </c>
      <c r="AF28">
        <v>6.4600000000000005E-2</v>
      </c>
      <c r="AG28" s="19">
        <v>180</v>
      </c>
      <c r="AH28" s="19"/>
      <c r="AI28" s="3">
        <v>61744</v>
      </c>
      <c r="AJ28">
        <v>20880</v>
      </c>
      <c r="AK28">
        <v>0.58899999999999997</v>
      </c>
      <c r="AL28" s="19">
        <v>80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2:63" x14ac:dyDescent="0.25">
      <c r="B29" s="18">
        <v>3666</v>
      </c>
      <c r="F29" s="4">
        <f>SUM(F24:F27)</f>
        <v>361</v>
      </c>
      <c r="G29" s="4">
        <f t="shared" ref="G29" si="18">SUM(G24:G27)</f>
        <v>4330832</v>
      </c>
      <c r="I29">
        <v>12480</v>
      </c>
      <c r="M29" s="4">
        <f>SUM(M24:M27)</f>
        <v>142</v>
      </c>
      <c r="N29" s="4">
        <f>SUM(N24:N27)</f>
        <v>1219643</v>
      </c>
      <c r="T29" s="4">
        <f>SUM(T24:T27)</f>
        <v>15</v>
      </c>
      <c r="U29" s="4">
        <f t="shared" ref="U29" si="19">SUM(U24:U27)</f>
        <v>112672</v>
      </c>
      <c r="AA29" s="4">
        <f>SUM(AA24:AA27)</f>
        <v>10</v>
      </c>
      <c r="AB29" s="4">
        <f t="shared" ref="AB29" si="20">SUM(AB24:AB27)</f>
        <v>213506</v>
      </c>
      <c r="AD29" s="3">
        <v>69060</v>
      </c>
      <c r="AE29">
        <v>57760</v>
      </c>
      <c r="AF29">
        <v>0.5</v>
      </c>
      <c r="AG29" s="19">
        <v>160</v>
      </c>
      <c r="AH29" s="19"/>
      <c r="AI29" s="3">
        <v>33587</v>
      </c>
      <c r="AJ29">
        <v>10440</v>
      </c>
      <c r="AK29">
        <v>0.315</v>
      </c>
      <c r="AL29" s="19">
        <v>60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2:63" x14ac:dyDescent="0.25">
      <c r="B30" s="18">
        <v>10615</v>
      </c>
      <c r="I30">
        <v>7686</v>
      </c>
      <c r="R30" s="3"/>
      <c r="S30" s="3"/>
      <c r="AA30" s="4"/>
      <c r="AD30" s="3">
        <v>66435</v>
      </c>
      <c r="AE30">
        <v>23840</v>
      </c>
      <c r="AF30">
        <v>0.25240000000000001</v>
      </c>
      <c r="AG30" s="19">
        <v>80</v>
      </c>
      <c r="AH30" s="19"/>
      <c r="AI30" s="3">
        <v>60531</v>
      </c>
      <c r="AJ30">
        <v>15600</v>
      </c>
      <c r="AK30">
        <v>0.22800000000000001</v>
      </c>
      <c r="AL30" s="19">
        <v>80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2:63" x14ac:dyDescent="0.25">
      <c r="B31" s="18">
        <v>2945</v>
      </c>
      <c r="D31" s="3"/>
      <c r="E31" s="3"/>
      <c r="I31">
        <v>2340</v>
      </c>
      <c r="K31" s="3"/>
      <c r="L31" s="3"/>
      <c r="R31" s="28"/>
      <c r="S31" s="28"/>
      <c r="Y31" s="7"/>
      <c r="Z31" s="3"/>
      <c r="AD31" s="3">
        <v>5750</v>
      </c>
      <c r="AE31">
        <v>1260</v>
      </c>
      <c r="AF31">
        <v>3.8999999999999998E-3</v>
      </c>
      <c r="AG31" s="19">
        <v>60</v>
      </c>
      <c r="AH31" s="19"/>
      <c r="AI31" s="3">
        <v>56255</v>
      </c>
      <c r="AJ31">
        <v>8040</v>
      </c>
      <c r="AK31">
        <v>0.2</v>
      </c>
      <c r="AL31" s="19">
        <v>60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2:63" x14ac:dyDescent="0.25">
      <c r="B32" s="18">
        <v>13200</v>
      </c>
      <c r="D32" s="28"/>
      <c r="E32" s="28"/>
      <c r="I32">
        <v>3447</v>
      </c>
      <c r="K32" s="28"/>
      <c r="L32" s="28"/>
      <c r="R32" s="7"/>
      <c r="S32" s="7"/>
      <c r="AD32" s="3">
        <v>56116</v>
      </c>
      <c r="AE32">
        <v>11580</v>
      </c>
      <c r="AF32">
        <v>9.2100000000000001E-2</v>
      </c>
      <c r="AG32" s="19">
        <v>60</v>
      </c>
      <c r="AH32" s="19"/>
      <c r="AI32" s="3">
        <v>45427</v>
      </c>
      <c r="AJ32">
        <v>6300</v>
      </c>
      <c r="AK32">
        <v>0.13200000000000001</v>
      </c>
      <c r="AL32" s="19">
        <v>60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2:49" x14ac:dyDescent="0.25">
      <c r="B33" s="18">
        <v>11280</v>
      </c>
      <c r="D33" s="7"/>
      <c r="E33" s="7"/>
      <c r="I33">
        <v>7020</v>
      </c>
      <c r="K33" s="7"/>
      <c r="L33" s="7"/>
      <c r="R33" s="7"/>
      <c r="S33" s="3"/>
      <c r="AD33" s="3">
        <v>45307</v>
      </c>
      <c r="AE33">
        <v>12400</v>
      </c>
      <c r="AF33">
        <v>0.248</v>
      </c>
      <c r="AG33" s="19">
        <v>40</v>
      </c>
      <c r="AH33" s="19"/>
      <c r="AI33" s="3">
        <v>45396</v>
      </c>
      <c r="AJ33">
        <v>6120</v>
      </c>
      <c r="AK33">
        <v>0.5</v>
      </c>
      <c r="AL33" s="19">
        <v>40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2:49" x14ac:dyDescent="0.25">
      <c r="B34" s="18">
        <v>19999</v>
      </c>
      <c r="D34" s="7"/>
      <c r="E34" s="3"/>
      <c r="I34">
        <v>3465</v>
      </c>
      <c r="K34" s="7"/>
      <c r="L34" s="3"/>
      <c r="AD34" s="3">
        <v>27348</v>
      </c>
      <c r="AE34">
        <v>11040</v>
      </c>
      <c r="AF34">
        <v>0.34100000000000003</v>
      </c>
      <c r="AG34" s="19">
        <v>40</v>
      </c>
      <c r="AH34" s="19"/>
      <c r="AI34" s="3">
        <v>90715</v>
      </c>
      <c r="AJ34">
        <v>13260</v>
      </c>
      <c r="AK34">
        <v>0.27400000000000002</v>
      </c>
      <c r="AL34" s="19">
        <v>60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2:49" x14ac:dyDescent="0.25">
      <c r="B35" s="18">
        <v>15040</v>
      </c>
      <c r="I35">
        <v>3481</v>
      </c>
      <c r="AD35" s="3">
        <v>71421</v>
      </c>
      <c r="AE35">
        <v>9540</v>
      </c>
      <c r="AF35">
        <v>0.24099999999999999</v>
      </c>
      <c r="AG35" s="19">
        <v>60</v>
      </c>
      <c r="AH35" s="19"/>
      <c r="AI35" s="3">
        <v>79126</v>
      </c>
      <c r="AJ35">
        <v>8160</v>
      </c>
      <c r="AK35">
        <v>0.28999999999999998</v>
      </c>
      <c r="AL35" s="19">
        <v>80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2:49" x14ac:dyDescent="0.25">
      <c r="B36" s="18">
        <v>6578</v>
      </c>
      <c r="I36">
        <v>11160</v>
      </c>
      <c r="AD36" s="3">
        <v>48095</v>
      </c>
      <c r="AE36">
        <v>17280</v>
      </c>
      <c r="AF36">
        <v>0.32600000000000001</v>
      </c>
      <c r="AG36" s="19">
        <v>80</v>
      </c>
      <c r="AH36" s="19"/>
      <c r="AI36" s="3">
        <v>95411</v>
      </c>
      <c r="AJ36">
        <v>33920</v>
      </c>
      <c r="AK36">
        <v>0.80900000000000005</v>
      </c>
      <c r="AL36" s="19">
        <v>80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2:49" x14ac:dyDescent="0.25">
      <c r="B37" s="18">
        <v>8786</v>
      </c>
      <c r="I37">
        <v>4928</v>
      </c>
      <c r="AD37" s="3">
        <v>83947</v>
      </c>
      <c r="AE37">
        <v>43560</v>
      </c>
      <c r="AF37">
        <v>0.27</v>
      </c>
      <c r="AG37" s="19">
        <v>120</v>
      </c>
      <c r="AH37" s="19"/>
      <c r="AI37" s="3">
        <v>93439</v>
      </c>
      <c r="AJ37">
        <v>12300</v>
      </c>
      <c r="AK37">
        <v>0.33800000000000002</v>
      </c>
      <c r="AL37" s="19">
        <v>60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2:49" x14ac:dyDescent="0.25">
      <c r="B38" s="18">
        <v>6061</v>
      </c>
      <c r="I38">
        <v>21167</v>
      </c>
      <c r="AD38" s="3">
        <v>80557</v>
      </c>
      <c r="AE38">
        <v>22680</v>
      </c>
      <c r="AF38">
        <v>0.374</v>
      </c>
      <c r="AG38" s="19">
        <v>60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2:49" x14ac:dyDescent="0.25">
      <c r="B39" s="18">
        <v>16231</v>
      </c>
      <c r="I39">
        <v>4157</v>
      </c>
      <c r="AD39" s="3">
        <v>84081</v>
      </c>
      <c r="AE39">
        <v>6360</v>
      </c>
      <c r="AF39">
        <v>5.0000000000000001E-3</v>
      </c>
      <c r="AG39" s="19">
        <v>60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2:49" x14ac:dyDescent="0.25">
      <c r="B40" s="18">
        <v>23505</v>
      </c>
      <c r="I40">
        <v>12255</v>
      </c>
      <c r="AD40" s="3">
        <v>56064</v>
      </c>
      <c r="AE40">
        <v>14400</v>
      </c>
      <c r="AF40">
        <v>0.42299999999999999</v>
      </c>
      <c r="AG40" s="19">
        <v>60</v>
      </c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2:49" x14ac:dyDescent="0.25">
      <c r="B41" s="18">
        <v>23580</v>
      </c>
      <c r="I41">
        <v>8337</v>
      </c>
      <c r="AD41" s="3">
        <v>56109</v>
      </c>
      <c r="AE41">
        <v>4740</v>
      </c>
      <c r="AF41">
        <v>0.14699999999999999</v>
      </c>
      <c r="AG41" s="19">
        <v>60</v>
      </c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2:49" x14ac:dyDescent="0.25">
      <c r="B42" s="18">
        <v>10040</v>
      </c>
      <c r="I42">
        <v>6599</v>
      </c>
      <c r="AD42" s="3">
        <v>74683</v>
      </c>
      <c r="AE42">
        <v>4880</v>
      </c>
      <c r="AF42">
        <v>8.4000000000000005E-2</v>
      </c>
      <c r="AG42" s="19">
        <v>80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2:49" x14ac:dyDescent="0.25">
      <c r="B43" s="18">
        <v>4401</v>
      </c>
      <c r="I43">
        <v>13500</v>
      </c>
      <c r="AD43" s="3">
        <v>88327</v>
      </c>
      <c r="AE43">
        <v>7600</v>
      </c>
      <c r="AF43">
        <v>0.215</v>
      </c>
      <c r="AG43" s="19">
        <v>80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2:49" x14ac:dyDescent="0.25">
      <c r="B44" s="18">
        <v>8920</v>
      </c>
      <c r="I44">
        <v>5390</v>
      </c>
      <c r="AD44" s="3">
        <v>49691</v>
      </c>
      <c r="AE44">
        <v>16740</v>
      </c>
      <c r="AF44">
        <v>0.2</v>
      </c>
      <c r="AG44" s="19">
        <v>60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2:49" x14ac:dyDescent="0.25">
      <c r="B45" s="18">
        <v>14880</v>
      </c>
      <c r="I45">
        <v>4592</v>
      </c>
      <c r="AD45" s="3">
        <v>36159</v>
      </c>
      <c r="AE45">
        <v>15520</v>
      </c>
      <c r="AF45">
        <v>0.40200000000000002</v>
      </c>
      <c r="AG45" s="19">
        <v>80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2:49" x14ac:dyDescent="0.25">
      <c r="B46" s="18">
        <v>1173</v>
      </c>
      <c r="I46">
        <v>5933</v>
      </c>
      <c r="AD46" s="3">
        <v>69914</v>
      </c>
      <c r="AE46">
        <v>15040</v>
      </c>
      <c r="AF46">
        <v>6.8000000000000005E-2</v>
      </c>
      <c r="AG46" s="19">
        <v>80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2:49" x14ac:dyDescent="0.25">
      <c r="B47" s="18">
        <v>34560</v>
      </c>
      <c r="I47">
        <v>9240</v>
      </c>
      <c r="AD47" s="3">
        <v>19141</v>
      </c>
      <c r="AE47">
        <v>14880</v>
      </c>
      <c r="AF47">
        <v>0.27600000000000002</v>
      </c>
      <c r="AG47" s="19">
        <v>80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2:49" x14ac:dyDescent="0.25">
      <c r="B48" s="18">
        <v>99</v>
      </c>
      <c r="I48">
        <v>12000</v>
      </c>
      <c r="AD48" s="3">
        <v>25786</v>
      </c>
      <c r="AE48">
        <v>35440</v>
      </c>
      <c r="AF48">
        <v>0.41699999999999998</v>
      </c>
      <c r="AG48" s="19">
        <v>80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2:49" x14ac:dyDescent="0.25">
      <c r="B49" s="18">
        <v>9482</v>
      </c>
      <c r="I49">
        <v>10360</v>
      </c>
      <c r="AD49" s="3">
        <v>92562</v>
      </c>
      <c r="AE49">
        <v>40500</v>
      </c>
      <c r="AF49">
        <v>1.014</v>
      </c>
      <c r="AG49" s="19">
        <v>60</v>
      </c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2:49" x14ac:dyDescent="0.25">
      <c r="B50" s="18">
        <v>3546</v>
      </c>
      <c r="I50">
        <v>3808</v>
      </c>
      <c r="AD50" s="3">
        <v>36270</v>
      </c>
      <c r="AE50">
        <v>17400</v>
      </c>
      <c r="AF50">
        <v>0.26400000000000001</v>
      </c>
      <c r="AG50" s="19">
        <v>120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2:49" x14ac:dyDescent="0.25">
      <c r="B51" s="18">
        <v>2688</v>
      </c>
      <c r="I51">
        <v>5691</v>
      </c>
      <c r="AD51" s="3">
        <v>29566</v>
      </c>
      <c r="AE51">
        <v>6180</v>
      </c>
      <c r="AF51">
        <v>0.13900000000000001</v>
      </c>
      <c r="AG51" s="19">
        <v>60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2:49" x14ac:dyDescent="0.25">
      <c r="B52" s="18">
        <v>5867</v>
      </c>
      <c r="I52">
        <v>15280</v>
      </c>
      <c r="AD52" s="3">
        <v>29682</v>
      </c>
      <c r="AE52">
        <v>22160</v>
      </c>
      <c r="AF52">
        <v>0.40699999999999997</v>
      </c>
      <c r="AG52" s="19">
        <v>80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2:49" x14ac:dyDescent="0.25">
      <c r="B53" s="18">
        <v>4487</v>
      </c>
      <c r="I53" s="18">
        <v>6339</v>
      </c>
      <c r="AD53" s="3">
        <v>45621</v>
      </c>
      <c r="AE53">
        <v>10800</v>
      </c>
      <c r="AF53">
        <v>0.16</v>
      </c>
      <c r="AG53" s="19">
        <v>60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2:49" x14ac:dyDescent="0.25">
      <c r="B54" s="18">
        <v>8715</v>
      </c>
      <c r="I54">
        <v>5529</v>
      </c>
      <c r="AD54" s="3">
        <v>1704</v>
      </c>
      <c r="AE54">
        <v>32100</v>
      </c>
      <c r="AF54">
        <v>0.66300000000000003</v>
      </c>
      <c r="AG54" s="19">
        <v>60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2:49" x14ac:dyDescent="0.25">
      <c r="B55" s="18">
        <v>5422</v>
      </c>
      <c r="I55">
        <v>4717</v>
      </c>
      <c r="AD55" s="3">
        <v>60585</v>
      </c>
      <c r="AE55">
        <v>840</v>
      </c>
      <c r="AF55">
        <v>3.5999999999999997E-2</v>
      </c>
      <c r="AG55" s="19">
        <v>40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2:49" x14ac:dyDescent="0.25">
      <c r="B56" s="18">
        <v>9840</v>
      </c>
      <c r="I56">
        <v>10440</v>
      </c>
      <c r="AD56" s="3">
        <v>14994</v>
      </c>
      <c r="AE56">
        <v>11280</v>
      </c>
      <c r="AF56">
        <v>0.154</v>
      </c>
      <c r="AG56" s="19">
        <v>80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2:49" x14ac:dyDescent="0.25">
      <c r="B57" s="18">
        <v>24854</v>
      </c>
      <c r="I57">
        <v>4258</v>
      </c>
      <c r="AD57" s="3">
        <v>14959</v>
      </c>
      <c r="AE57">
        <v>13200</v>
      </c>
      <c r="AF57">
        <v>0.53800000000000003</v>
      </c>
      <c r="AG57" s="19">
        <v>60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2:49" x14ac:dyDescent="0.25">
      <c r="B58" s="18">
        <v>9513</v>
      </c>
      <c r="I58">
        <v>5681</v>
      </c>
      <c r="AD58" s="3">
        <v>20726</v>
      </c>
      <c r="AE58">
        <v>11305</v>
      </c>
      <c r="AF58">
        <v>23.6372</v>
      </c>
      <c r="AG58" s="19">
        <v>1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2:49" x14ac:dyDescent="0.25">
      <c r="B59" s="18">
        <v>21800</v>
      </c>
      <c r="I59">
        <v>10130</v>
      </c>
      <c r="AD59" s="3">
        <v>40263</v>
      </c>
      <c r="AE59">
        <v>8736</v>
      </c>
      <c r="AF59">
        <v>11.188800000000001</v>
      </c>
      <c r="AG59" s="19">
        <v>1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2:49" x14ac:dyDescent="0.25">
      <c r="B60" s="18">
        <v>10954</v>
      </c>
      <c r="I60">
        <v>9845</v>
      </c>
    </row>
    <row r="61" spans="2:49" x14ac:dyDescent="0.25">
      <c r="B61" s="18">
        <v>9225</v>
      </c>
      <c r="I61">
        <v>7833</v>
      </c>
    </row>
    <row r="62" spans="2:49" x14ac:dyDescent="0.25">
      <c r="B62" s="18">
        <v>876</v>
      </c>
      <c r="I62">
        <v>8288</v>
      </c>
    </row>
    <row r="63" spans="2:49" x14ac:dyDescent="0.25">
      <c r="B63" s="18">
        <v>6160</v>
      </c>
      <c r="I63">
        <v>10478</v>
      </c>
    </row>
    <row r="64" spans="2:49" x14ac:dyDescent="0.25">
      <c r="B64" s="18">
        <v>9104</v>
      </c>
      <c r="I64">
        <v>6018</v>
      </c>
    </row>
    <row r="65" spans="2:9" x14ac:dyDescent="0.25">
      <c r="B65" s="18">
        <v>20400</v>
      </c>
      <c r="I65">
        <v>6356</v>
      </c>
    </row>
    <row r="66" spans="2:9" x14ac:dyDescent="0.25">
      <c r="B66" s="18">
        <v>1071</v>
      </c>
      <c r="I66">
        <v>5094</v>
      </c>
    </row>
    <row r="67" spans="2:9" x14ac:dyDescent="0.25">
      <c r="B67" s="18">
        <v>4645</v>
      </c>
      <c r="I67">
        <v>10560</v>
      </c>
    </row>
    <row r="68" spans="2:9" x14ac:dyDescent="0.25">
      <c r="B68" s="18">
        <v>7224</v>
      </c>
      <c r="I68">
        <v>6755</v>
      </c>
    </row>
    <row r="69" spans="2:9" x14ac:dyDescent="0.25">
      <c r="B69" s="18">
        <v>17360</v>
      </c>
      <c r="I69">
        <v>9134</v>
      </c>
    </row>
    <row r="70" spans="2:9" x14ac:dyDescent="0.25">
      <c r="B70" s="18">
        <v>11402</v>
      </c>
      <c r="I70">
        <v>11670</v>
      </c>
    </row>
    <row r="71" spans="2:9" x14ac:dyDescent="0.25">
      <c r="B71" s="18">
        <v>5842</v>
      </c>
      <c r="I71">
        <v>6120</v>
      </c>
    </row>
    <row r="72" spans="2:9" x14ac:dyDescent="0.25">
      <c r="B72" s="18">
        <v>35440</v>
      </c>
      <c r="I72">
        <v>6300</v>
      </c>
    </row>
    <row r="73" spans="2:9" x14ac:dyDescent="0.25">
      <c r="B73" s="18">
        <v>6016</v>
      </c>
      <c r="I73">
        <v>15520</v>
      </c>
    </row>
    <row r="74" spans="2:9" x14ac:dyDescent="0.25">
      <c r="B74" s="18">
        <v>9118</v>
      </c>
      <c r="I74">
        <v>5276</v>
      </c>
    </row>
    <row r="75" spans="2:9" x14ac:dyDescent="0.25">
      <c r="B75" s="18">
        <v>11471</v>
      </c>
      <c r="I75">
        <v>7460</v>
      </c>
    </row>
    <row r="76" spans="2:9" x14ac:dyDescent="0.25">
      <c r="B76" s="18">
        <v>12964</v>
      </c>
      <c r="I76">
        <v>5400</v>
      </c>
    </row>
    <row r="77" spans="2:9" x14ac:dyDescent="0.25">
      <c r="B77" s="18">
        <v>11040</v>
      </c>
      <c r="I77">
        <v>9690</v>
      </c>
    </row>
    <row r="78" spans="2:9" x14ac:dyDescent="0.25">
      <c r="B78" s="18">
        <v>11402</v>
      </c>
      <c r="I78">
        <v>4379</v>
      </c>
    </row>
    <row r="79" spans="2:9" x14ac:dyDescent="0.25">
      <c r="B79" s="18">
        <v>5944</v>
      </c>
      <c r="I79">
        <v>2994</v>
      </c>
    </row>
    <row r="80" spans="2:9" x14ac:dyDescent="0.25">
      <c r="B80" s="18">
        <v>5685</v>
      </c>
      <c r="I80">
        <v>5256</v>
      </c>
    </row>
    <row r="81" spans="2:9" x14ac:dyDescent="0.25">
      <c r="B81" s="18">
        <v>19800</v>
      </c>
      <c r="I81" s="18">
        <v>8166</v>
      </c>
    </row>
    <row r="82" spans="2:9" x14ac:dyDescent="0.25">
      <c r="B82" s="18">
        <v>6180</v>
      </c>
      <c r="I82">
        <v>3818</v>
      </c>
    </row>
    <row r="83" spans="2:9" x14ac:dyDescent="0.25">
      <c r="B83" s="18">
        <v>8621</v>
      </c>
      <c r="I83">
        <v>2547</v>
      </c>
    </row>
    <row r="84" spans="2:9" x14ac:dyDescent="0.25">
      <c r="B84" s="18">
        <v>22160</v>
      </c>
      <c r="I84">
        <v>9725</v>
      </c>
    </row>
    <row r="85" spans="2:9" x14ac:dyDescent="0.25">
      <c r="B85" s="18">
        <v>10519</v>
      </c>
      <c r="I85">
        <v>15900</v>
      </c>
    </row>
    <row r="86" spans="2:9" x14ac:dyDescent="0.25">
      <c r="B86" s="18">
        <v>14890</v>
      </c>
      <c r="I86">
        <v>18640</v>
      </c>
    </row>
    <row r="87" spans="2:9" x14ac:dyDescent="0.25">
      <c r="B87" s="18">
        <v>11288</v>
      </c>
      <c r="I87">
        <v>8030</v>
      </c>
    </row>
    <row r="88" spans="2:9" x14ac:dyDescent="0.25">
      <c r="B88" s="18">
        <v>16052</v>
      </c>
      <c r="I88">
        <v>9660</v>
      </c>
    </row>
    <row r="89" spans="2:9" x14ac:dyDescent="0.25">
      <c r="B89" s="18">
        <v>7487</v>
      </c>
      <c r="I89">
        <v>8932</v>
      </c>
    </row>
    <row r="90" spans="2:9" x14ac:dyDescent="0.25">
      <c r="B90" s="18">
        <v>8230</v>
      </c>
      <c r="I90">
        <v>7611</v>
      </c>
    </row>
    <row r="91" spans="2:9" x14ac:dyDescent="0.25">
      <c r="B91" s="18">
        <v>6109</v>
      </c>
      <c r="I91">
        <v>3791</v>
      </c>
    </row>
    <row r="92" spans="2:9" x14ac:dyDescent="0.25">
      <c r="B92" s="18">
        <v>5948</v>
      </c>
      <c r="I92">
        <v>2305</v>
      </c>
    </row>
    <row r="93" spans="2:9" x14ac:dyDescent="0.25">
      <c r="B93" s="18">
        <v>17937</v>
      </c>
      <c r="I93">
        <v>8040</v>
      </c>
    </row>
    <row r="94" spans="2:9" x14ac:dyDescent="0.25">
      <c r="B94" s="18">
        <v>19756</v>
      </c>
      <c r="I94">
        <v>8047</v>
      </c>
    </row>
    <row r="95" spans="2:9" x14ac:dyDescent="0.25">
      <c r="B95" s="18">
        <v>26720</v>
      </c>
      <c r="I95">
        <v>6759</v>
      </c>
    </row>
    <row r="96" spans="2:9" x14ac:dyDescent="0.25">
      <c r="B96" s="18">
        <v>12279</v>
      </c>
      <c r="I96">
        <v>7056</v>
      </c>
    </row>
    <row r="97" spans="2:9" x14ac:dyDescent="0.25">
      <c r="B97" s="18">
        <v>14515</v>
      </c>
      <c r="I97">
        <v>6377</v>
      </c>
    </row>
    <row r="98" spans="2:9" x14ac:dyDescent="0.25">
      <c r="B98" s="18">
        <v>1644</v>
      </c>
      <c r="I98">
        <v>6958</v>
      </c>
    </row>
    <row r="99" spans="2:9" x14ac:dyDescent="0.25">
      <c r="B99" s="18">
        <v>15520</v>
      </c>
      <c r="I99">
        <v>15600</v>
      </c>
    </row>
    <row r="100" spans="2:9" x14ac:dyDescent="0.25">
      <c r="B100" s="18">
        <v>3788</v>
      </c>
      <c r="I100">
        <v>5125</v>
      </c>
    </row>
    <row r="101" spans="2:9" x14ac:dyDescent="0.25">
      <c r="B101" s="18">
        <v>17400</v>
      </c>
      <c r="I101">
        <v>5528</v>
      </c>
    </row>
    <row r="102" spans="2:9" x14ac:dyDescent="0.25">
      <c r="B102" s="18">
        <v>8014</v>
      </c>
      <c r="I102">
        <v>24640</v>
      </c>
    </row>
    <row r="103" spans="2:9" x14ac:dyDescent="0.25">
      <c r="B103" s="18">
        <v>31080</v>
      </c>
      <c r="I103">
        <v>9224</v>
      </c>
    </row>
    <row r="104" spans="2:9" x14ac:dyDescent="0.25">
      <c r="B104" s="18">
        <v>13080</v>
      </c>
      <c r="I104">
        <v>8342</v>
      </c>
    </row>
    <row r="105" spans="2:9" x14ac:dyDescent="0.25">
      <c r="B105" s="18">
        <v>26460</v>
      </c>
      <c r="I105">
        <v>8233</v>
      </c>
    </row>
    <row r="106" spans="2:9" x14ac:dyDescent="0.25">
      <c r="B106" s="18">
        <v>7730</v>
      </c>
      <c r="I106">
        <v>20880</v>
      </c>
    </row>
    <row r="107" spans="2:9" x14ac:dyDescent="0.25">
      <c r="B107" s="18">
        <v>15120</v>
      </c>
      <c r="I107">
        <v>8272</v>
      </c>
    </row>
    <row r="108" spans="2:9" x14ac:dyDescent="0.25">
      <c r="B108" s="18">
        <v>15403</v>
      </c>
      <c r="I108">
        <v>6190</v>
      </c>
    </row>
    <row r="109" spans="2:9" x14ac:dyDescent="0.25">
      <c r="B109" s="18">
        <v>13526</v>
      </c>
      <c r="I109">
        <v>8946</v>
      </c>
    </row>
    <row r="110" spans="2:9" x14ac:dyDescent="0.25">
      <c r="B110" s="18">
        <v>1620</v>
      </c>
      <c r="I110">
        <v>6388</v>
      </c>
    </row>
    <row r="111" spans="2:9" x14ac:dyDescent="0.25">
      <c r="B111" s="18">
        <v>4588</v>
      </c>
      <c r="I111">
        <v>3579</v>
      </c>
    </row>
    <row r="112" spans="2:9" x14ac:dyDescent="0.25">
      <c r="B112" s="18">
        <v>2220</v>
      </c>
      <c r="I112">
        <v>11360</v>
      </c>
    </row>
    <row r="113" spans="2:9" x14ac:dyDescent="0.25">
      <c r="B113" s="18">
        <v>0</v>
      </c>
      <c r="I113">
        <v>10239</v>
      </c>
    </row>
    <row r="114" spans="2:9" x14ac:dyDescent="0.25">
      <c r="B114" s="18">
        <v>5385</v>
      </c>
      <c r="I114">
        <v>6170</v>
      </c>
    </row>
    <row r="115" spans="2:9" x14ac:dyDescent="0.25">
      <c r="B115" s="18">
        <v>5440</v>
      </c>
      <c r="I115">
        <v>6351</v>
      </c>
    </row>
    <row r="116" spans="2:9" x14ac:dyDescent="0.25">
      <c r="B116" s="18">
        <v>8736</v>
      </c>
      <c r="I116">
        <v>4794</v>
      </c>
    </row>
    <row r="117" spans="2:9" x14ac:dyDescent="0.25">
      <c r="B117" s="18">
        <v>7245</v>
      </c>
      <c r="I117">
        <v>9093</v>
      </c>
    </row>
    <row r="118" spans="2:9" x14ac:dyDescent="0.25">
      <c r="B118" s="18">
        <v>4045</v>
      </c>
      <c r="I118">
        <v>14400</v>
      </c>
    </row>
    <row r="119" spans="2:9" x14ac:dyDescent="0.25">
      <c r="B119" s="18">
        <v>8813</v>
      </c>
      <c r="I119">
        <v>9457</v>
      </c>
    </row>
    <row r="120" spans="2:9" x14ac:dyDescent="0.25">
      <c r="B120" s="18">
        <v>8611</v>
      </c>
      <c r="I120">
        <v>11355</v>
      </c>
    </row>
    <row r="121" spans="2:9" x14ac:dyDescent="0.25">
      <c r="B121" s="18">
        <v>9600</v>
      </c>
      <c r="I121">
        <v>2573</v>
      </c>
    </row>
    <row r="122" spans="2:9" x14ac:dyDescent="0.25">
      <c r="B122" s="18">
        <v>12958</v>
      </c>
      <c r="I122">
        <v>3126</v>
      </c>
    </row>
    <row r="123" spans="2:9" x14ac:dyDescent="0.25">
      <c r="B123" s="18">
        <v>12400</v>
      </c>
      <c r="I123">
        <v>4228</v>
      </c>
    </row>
    <row r="124" spans="2:9" x14ac:dyDescent="0.25">
      <c r="B124" s="18">
        <v>5580</v>
      </c>
      <c r="I124">
        <v>3761</v>
      </c>
    </row>
    <row r="125" spans="2:9" x14ac:dyDescent="0.25">
      <c r="B125" s="18">
        <v>3926</v>
      </c>
      <c r="I125">
        <v>7404</v>
      </c>
    </row>
    <row r="126" spans="2:9" x14ac:dyDescent="0.25">
      <c r="B126" s="18">
        <v>11476</v>
      </c>
      <c r="I126">
        <v>8057</v>
      </c>
    </row>
    <row r="127" spans="2:9" x14ac:dyDescent="0.25">
      <c r="B127" s="18">
        <v>10800</v>
      </c>
      <c r="I127">
        <v>6964</v>
      </c>
    </row>
    <row r="128" spans="2:9" x14ac:dyDescent="0.25">
      <c r="B128" s="18">
        <v>8152</v>
      </c>
      <c r="I128">
        <v>8480</v>
      </c>
    </row>
    <row r="129" spans="2:9" x14ac:dyDescent="0.25">
      <c r="B129" s="18">
        <v>6540</v>
      </c>
      <c r="I129">
        <v>5220</v>
      </c>
    </row>
    <row r="130" spans="2:9" x14ac:dyDescent="0.25">
      <c r="B130" s="18">
        <v>7700</v>
      </c>
      <c r="I130">
        <v>8934</v>
      </c>
    </row>
    <row r="131" spans="2:9" x14ac:dyDescent="0.25">
      <c r="B131" s="18">
        <v>7920</v>
      </c>
      <c r="I131">
        <v>17580</v>
      </c>
    </row>
    <row r="132" spans="2:9" x14ac:dyDescent="0.25">
      <c r="B132" s="18">
        <v>12240</v>
      </c>
      <c r="I132">
        <v>17160</v>
      </c>
    </row>
    <row r="133" spans="2:9" x14ac:dyDescent="0.25">
      <c r="B133" s="18">
        <v>9034</v>
      </c>
      <c r="I133">
        <v>11820</v>
      </c>
    </row>
    <row r="134" spans="2:9" x14ac:dyDescent="0.25">
      <c r="B134" s="18">
        <v>22440</v>
      </c>
      <c r="I134">
        <v>9200</v>
      </c>
    </row>
    <row r="135" spans="2:9" x14ac:dyDescent="0.25">
      <c r="B135" s="18">
        <v>6153</v>
      </c>
      <c r="I135">
        <v>8160</v>
      </c>
    </row>
    <row r="136" spans="2:9" x14ac:dyDescent="0.25">
      <c r="B136" s="18">
        <v>17280</v>
      </c>
      <c r="I136">
        <v>8940</v>
      </c>
    </row>
    <row r="137" spans="2:9" x14ac:dyDescent="0.25">
      <c r="B137" s="18">
        <v>4110</v>
      </c>
      <c r="I137">
        <v>3463</v>
      </c>
    </row>
    <row r="138" spans="2:9" x14ac:dyDescent="0.25">
      <c r="B138" s="18">
        <v>6399</v>
      </c>
      <c r="I138">
        <v>14520</v>
      </c>
    </row>
    <row r="139" spans="2:9" x14ac:dyDescent="0.25">
      <c r="B139" s="18">
        <v>16519</v>
      </c>
      <c r="I139">
        <v>13260</v>
      </c>
    </row>
    <row r="140" spans="2:9" x14ac:dyDescent="0.25">
      <c r="B140" s="18">
        <v>5886</v>
      </c>
      <c r="I140">
        <v>12300</v>
      </c>
    </row>
    <row r="141" spans="2:9" x14ac:dyDescent="0.25">
      <c r="B141" s="18">
        <v>12760</v>
      </c>
      <c r="I141">
        <v>6420</v>
      </c>
    </row>
    <row r="142" spans="2:9" x14ac:dyDescent="0.25">
      <c r="B142" s="18">
        <v>32152</v>
      </c>
      <c r="I142">
        <v>10560</v>
      </c>
    </row>
    <row r="143" spans="2:9" x14ac:dyDescent="0.25">
      <c r="B143" s="18">
        <v>23648</v>
      </c>
      <c r="I143">
        <v>33920</v>
      </c>
    </row>
    <row r="144" spans="2:9" x14ac:dyDescent="0.25">
      <c r="B144" s="18">
        <v>5758</v>
      </c>
      <c r="I144">
        <v>29100</v>
      </c>
    </row>
    <row r="145" spans="2:9" x14ac:dyDescent="0.25">
      <c r="B145" s="18">
        <v>6200</v>
      </c>
      <c r="I145">
        <v>5710</v>
      </c>
    </row>
    <row r="146" spans="2:9" x14ac:dyDescent="0.25">
      <c r="B146" s="18">
        <v>16740</v>
      </c>
      <c r="I146">
        <v>11520</v>
      </c>
    </row>
    <row r="147" spans="2:9" x14ac:dyDescent="0.25">
      <c r="B147" s="18">
        <v>15193</v>
      </c>
      <c r="I147">
        <v>12120</v>
      </c>
    </row>
    <row r="148" spans="2:9" x14ac:dyDescent="0.25">
      <c r="B148" s="18">
        <v>14543</v>
      </c>
      <c r="I148">
        <v>5602</v>
      </c>
    </row>
    <row r="149" spans="2:9" x14ac:dyDescent="0.25">
      <c r="B149" s="18">
        <v>14360</v>
      </c>
      <c r="I149">
        <v>14520</v>
      </c>
    </row>
    <row r="150" spans="2:9" x14ac:dyDescent="0.25">
      <c r="B150" s="29">
        <v>7290</v>
      </c>
    </row>
    <row r="151" spans="2:9" x14ac:dyDescent="0.25">
      <c r="B151" s="18">
        <v>9527</v>
      </c>
    </row>
    <row r="152" spans="2:9" x14ac:dyDescent="0.25">
      <c r="B152" s="18">
        <v>7216</v>
      </c>
    </row>
    <row r="153" spans="2:9" x14ac:dyDescent="0.25">
      <c r="B153" s="18">
        <v>18180</v>
      </c>
    </row>
    <row r="154" spans="2:9" x14ac:dyDescent="0.25">
      <c r="B154" s="18">
        <v>9151</v>
      </c>
    </row>
    <row r="155" spans="2:9" x14ac:dyDescent="0.25">
      <c r="B155" s="18">
        <v>8760</v>
      </c>
    </row>
    <row r="156" spans="2:9" x14ac:dyDescent="0.25">
      <c r="B156" s="18">
        <v>6438</v>
      </c>
    </row>
    <row r="157" spans="2:9" x14ac:dyDescent="0.25">
      <c r="B157" s="18">
        <v>4507</v>
      </c>
    </row>
    <row r="158" spans="2:9" x14ac:dyDescent="0.25">
      <c r="B158" s="18">
        <v>8470</v>
      </c>
    </row>
    <row r="159" spans="2:9" x14ac:dyDescent="0.25">
      <c r="B159" s="18">
        <v>4648</v>
      </c>
    </row>
    <row r="160" spans="2:9" x14ac:dyDescent="0.25">
      <c r="B160" s="18">
        <v>28400</v>
      </c>
    </row>
    <row r="161" spans="2:2" x14ac:dyDescent="0.25">
      <c r="B161" s="18">
        <v>15360</v>
      </c>
    </row>
    <row r="162" spans="2:2" x14ac:dyDescent="0.25">
      <c r="B162" s="18">
        <v>17440</v>
      </c>
    </row>
    <row r="163" spans="2:2" x14ac:dyDescent="0.25">
      <c r="B163" s="18">
        <v>11651</v>
      </c>
    </row>
    <row r="164" spans="2:2" x14ac:dyDescent="0.25">
      <c r="B164" s="18">
        <v>34560</v>
      </c>
    </row>
    <row r="165" spans="2:2" x14ac:dyDescent="0.25">
      <c r="B165" s="18">
        <v>25325</v>
      </c>
    </row>
    <row r="166" spans="2:2" x14ac:dyDescent="0.25">
      <c r="B166" s="18">
        <v>1334</v>
      </c>
    </row>
    <row r="167" spans="2:2" x14ac:dyDescent="0.25">
      <c r="B167" s="18">
        <v>20640</v>
      </c>
    </row>
    <row r="168" spans="2:2" x14ac:dyDescent="0.25">
      <c r="B168" s="18">
        <v>12189</v>
      </c>
    </row>
    <row r="169" spans="2:2" x14ac:dyDescent="0.25">
      <c r="B169">
        <v>6520</v>
      </c>
    </row>
    <row r="170" spans="2:2" x14ac:dyDescent="0.25">
      <c r="B170">
        <v>7486</v>
      </c>
    </row>
    <row r="171" spans="2:2" x14ac:dyDescent="0.25">
      <c r="B171">
        <v>2826</v>
      </c>
    </row>
    <row r="172" spans="2:2" x14ac:dyDescent="0.25">
      <c r="B172">
        <v>1316</v>
      </c>
    </row>
    <row r="173" spans="2:2" x14ac:dyDescent="0.25">
      <c r="B173">
        <v>20174</v>
      </c>
    </row>
    <row r="174" spans="2:2" x14ac:dyDescent="0.25">
      <c r="B174">
        <v>4486</v>
      </c>
    </row>
    <row r="175" spans="2:2" x14ac:dyDescent="0.25">
      <c r="B175">
        <v>6574</v>
      </c>
    </row>
    <row r="176" spans="2:2" x14ac:dyDescent="0.25">
      <c r="B176">
        <v>15317</v>
      </c>
    </row>
    <row r="177" spans="2:2" x14ac:dyDescent="0.25">
      <c r="B177">
        <v>7098</v>
      </c>
    </row>
    <row r="178" spans="2:2" x14ac:dyDescent="0.25">
      <c r="B178">
        <v>17239</v>
      </c>
    </row>
    <row r="179" spans="2:2" x14ac:dyDescent="0.25">
      <c r="B179">
        <v>14400</v>
      </c>
    </row>
    <row r="180" spans="2:2" x14ac:dyDescent="0.25">
      <c r="B180">
        <v>4740</v>
      </c>
    </row>
    <row r="181" spans="2:2" x14ac:dyDescent="0.25">
      <c r="B181">
        <v>11580</v>
      </c>
    </row>
    <row r="182" spans="2:2" x14ac:dyDescent="0.25">
      <c r="B182">
        <v>3329</v>
      </c>
    </row>
    <row r="183" spans="2:2" x14ac:dyDescent="0.25">
      <c r="B183">
        <v>14080</v>
      </c>
    </row>
    <row r="184" spans="2:2" x14ac:dyDescent="0.25">
      <c r="B184">
        <v>9518</v>
      </c>
    </row>
    <row r="185" spans="2:2" x14ac:dyDescent="0.25">
      <c r="B185">
        <v>5943</v>
      </c>
    </row>
    <row r="186" spans="2:2" x14ac:dyDescent="0.25">
      <c r="B186">
        <v>5725</v>
      </c>
    </row>
    <row r="187" spans="2:2" x14ac:dyDescent="0.25">
      <c r="B187">
        <v>15500</v>
      </c>
    </row>
    <row r="188" spans="2:2" x14ac:dyDescent="0.25">
      <c r="B188">
        <v>5741</v>
      </c>
    </row>
    <row r="189" spans="2:2" x14ac:dyDescent="0.25">
      <c r="B189">
        <v>7703</v>
      </c>
    </row>
    <row r="190" spans="2:2" x14ac:dyDescent="0.25">
      <c r="B190">
        <v>11942</v>
      </c>
    </row>
    <row r="191" spans="2:2" x14ac:dyDescent="0.25">
      <c r="B191">
        <v>7418</v>
      </c>
    </row>
    <row r="192" spans="2:2" x14ac:dyDescent="0.25">
      <c r="B192">
        <v>38800</v>
      </c>
    </row>
    <row r="193" spans="2:2" x14ac:dyDescent="0.25">
      <c r="B193">
        <v>7080</v>
      </c>
    </row>
    <row r="194" spans="2:2" x14ac:dyDescent="0.25">
      <c r="B194">
        <v>6822</v>
      </c>
    </row>
    <row r="195" spans="2:2" x14ac:dyDescent="0.25">
      <c r="B195">
        <v>5990</v>
      </c>
    </row>
    <row r="196" spans="2:2" x14ac:dyDescent="0.25">
      <c r="B196">
        <v>17214</v>
      </c>
    </row>
    <row r="197" spans="2:2" x14ac:dyDescent="0.25">
      <c r="B197">
        <v>15250</v>
      </c>
    </row>
    <row r="198" spans="2:2" x14ac:dyDescent="0.25">
      <c r="B198">
        <v>840</v>
      </c>
    </row>
    <row r="199" spans="2:2" x14ac:dyDescent="0.25">
      <c r="B199">
        <v>10174</v>
      </c>
    </row>
    <row r="200" spans="2:2" x14ac:dyDescent="0.25">
      <c r="B200">
        <v>4824</v>
      </c>
    </row>
    <row r="201" spans="2:2" x14ac:dyDescent="0.25">
      <c r="B201">
        <v>19680</v>
      </c>
    </row>
    <row r="202" spans="2:2" x14ac:dyDescent="0.25">
      <c r="B202">
        <v>8464</v>
      </c>
    </row>
    <row r="203" spans="2:2" x14ac:dyDescent="0.25">
      <c r="B203">
        <v>4560</v>
      </c>
    </row>
    <row r="204" spans="2:2" x14ac:dyDescent="0.25">
      <c r="B204">
        <v>4963</v>
      </c>
    </row>
    <row r="205" spans="2:2" x14ac:dyDescent="0.25">
      <c r="B205">
        <v>270</v>
      </c>
    </row>
    <row r="206" spans="2:2" x14ac:dyDescent="0.25">
      <c r="B206">
        <v>7120</v>
      </c>
    </row>
    <row r="207" spans="2:2" x14ac:dyDescent="0.25">
      <c r="B207">
        <v>120</v>
      </c>
    </row>
    <row r="208" spans="2:2" x14ac:dyDescent="0.25">
      <c r="B208">
        <v>18400</v>
      </c>
    </row>
    <row r="209" spans="2:2" x14ac:dyDescent="0.25">
      <c r="B209">
        <v>7157</v>
      </c>
    </row>
    <row r="210" spans="2:2" x14ac:dyDescent="0.25">
      <c r="B210">
        <v>15600</v>
      </c>
    </row>
    <row r="211" spans="2:2" x14ac:dyDescent="0.25">
      <c r="B211">
        <v>26623</v>
      </c>
    </row>
    <row r="212" spans="2:2" x14ac:dyDescent="0.25">
      <c r="B212">
        <v>20094</v>
      </c>
    </row>
    <row r="213" spans="2:2" x14ac:dyDescent="0.25">
      <c r="B213">
        <v>9945</v>
      </c>
    </row>
    <row r="214" spans="2:2" x14ac:dyDescent="0.25">
      <c r="B214">
        <v>19401</v>
      </c>
    </row>
    <row r="215" spans="2:2" x14ac:dyDescent="0.25">
      <c r="B215">
        <v>15929</v>
      </c>
    </row>
    <row r="216" spans="2:2" x14ac:dyDescent="0.25">
      <c r="B216">
        <v>13072</v>
      </c>
    </row>
    <row r="217" spans="2:2" x14ac:dyDescent="0.25">
      <c r="B217">
        <v>10093</v>
      </c>
    </row>
    <row r="218" spans="2:2" x14ac:dyDescent="0.25">
      <c r="B218">
        <v>13486</v>
      </c>
    </row>
    <row r="219" spans="2:2" x14ac:dyDescent="0.25">
      <c r="B219">
        <v>14635</v>
      </c>
    </row>
    <row r="220" spans="2:2" x14ac:dyDescent="0.25">
      <c r="B220">
        <v>24297</v>
      </c>
    </row>
    <row r="221" spans="2:2" x14ac:dyDescent="0.25">
      <c r="B221">
        <v>19041</v>
      </c>
    </row>
    <row r="222" spans="2:2" x14ac:dyDescent="0.25">
      <c r="B222">
        <v>4558</v>
      </c>
    </row>
    <row r="223" spans="2:2" x14ac:dyDescent="0.25">
      <c r="B223">
        <v>2126</v>
      </c>
    </row>
    <row r="224" spans="2:2" x14ac:dyDescent="0.25">
      <c r="B224">
        <v>7347</v>
      </c>
    </row>
    <row r="225" spans="2:2" x14ac:dyDescent="0.25">
      <c r="B225">
        <v>32320</v>
      </c>
    </row>
    <row r="226" spans="2:2" x14ac:dyDescent="0.25">
      <c r="B226">
        <v>8480</v>
      </c>
    </row>
    <row r="227" spans="2:2" x14ac:dyDescent="0.25">
      <c r="B227">
        <v>23640</v>
      </c>
    </row>
    <row r="228" spans="2:2" x14ac:dyDescent="0.25">
      <c r="B228">
        <v>922</v>
      </c>
    </row>
    <row r="229" spans="2:2" x14ac:dyDescent="0.25">
      <c r="B229">
        <v>10057</v>
      </c>
    </row>
    <row r="230" spans="2:2" x14ac:dyDescent="0.25">
      <c r="B230">
        <v>7182</v>
      </c>
    </row>
    <row r="231" spans="2:2" x14ac:dyDescent="0.25">
      <c r="B231">
        <v>565</v>
      </c>
    </row>
    <row r="232" spans="2:2" x14ac:dyDescent="0.25">
      <c r="B232">
        <v>5400</v>
      </c>
    </row>
    <row r="233" spans="2:2" x14ac:dyDescent="0.25">
      <c r="B233">
        <v>5194</v>
      </c>
    </row>
    <row r="234" spans="2:2" x14ac:dyDescent="0.25">
      <c r="B234">
        <v>7712</v>
      </c>
    </row>
    <row r="235" spans="2:2" x14ac:dyDescent="0.25">
      <c r="B235">
        <v>10320</v>
      </c>
    </row>
    <row r="236" spans="2:2" x14ac:dyDescent="0.25">
      <c r="B236">
        <v>8205</v>
      </c>
    </row>
    <row r="237" spans="2:2" x14ac:dyDescent="0.25">
      <c r="B237">
        <v>17630</v>
      </c>
    </row>
    <row r="238" spans="2:2" x14ac:dyDescent="0.25">
      <c r="B238">
        <v>15102</v>
      </c>
    </row>
    <row r="239" spans="2:2" x14ac:dyDescent="0.25">
      <c r="B239">
        <v>12401</v>
      </c>
    </row>
    <row r="240" spans="2:2" x14ac:dyDescent="0.25">
      <c r="B240">
        <v>12121</v>
      </c>
    </row>
    <row r="241" spans="2:2" x14ac:dyDescent="0.25">
      <c r="B241">
        <v>13618</v>
      </c>
    </row>
    <row r="242" spans="2:2" x14ac:dyDescent="0.25">
      <c r="B242">
        <v>23840</v>
      </c>
    </row>
    <row r="243" spans="2:2" x14ac:dyDescent="0.25">
      <c r="B243">
        <v>4274</v>
      </c>
    </row>
    <row r="244" spans="2:2" x14ac:dyDescent="0.25">
      <c r="B244">
        <v>6640</v>
      </c>
    </row>
    <row r="245" spans="2:2" x14ac:dyDescent="0.25">
      <c r="B245">
        <v>57760</v>
      </c>
    </row>
    <row r="246" spans="2:2" x14ac:dyDescent="0.25">
      <c r="B246">
        <v>5101</v>
      </c>
    </row>
    <row r="247" spans="2:2" x14ac:dyDescent="0.25">
      <c r="B247">
        <v>22515</v>
      </c>
    </row>
    <row r="248" spans="2:2" x14ac:dyDescent="0.25">
      <c r="B248">
        <v>8911</v>
      </c>
    </row>
    <row r="249" spans="2:2" x14ac:dyDescent="0.25">
      <c r="B249">
        <v>10745</v>
      </c>
    </row>
    <row r="250" spans="2:2" x14ac:dyDescent="0.25">
      <c r="B250">
        <v>15040</v>
      </c>
    </row>
    <row r="251" spans="2:2" x14ac:dyDescent="0.25">
      <c r="B251">
        <v>5520</v>
      </c>
    </row>
    <row r="252" spans="2:2" x14ac:dyDescent="0.25">
      <c r="B252">
        <v>5424</v>
      </c>
    </row>
    <row r="253" spans="2:2" x14ac:dyDescent="0.25">
      <c r="B253">
        <v>0</v>
      </c>
    </row>
    <row r="254" spans="2:2" x14ac:dyDescent="0.25">
      <c r="B254">
        <v>15920</v>
      </c>
    </row>
    <row r="255" spans="2:2" x14ac:dyDescent="0.25">
      <c r="B255">
        <v>12642</v>
      </c>
    </row>
    <row r="256" spans="2:2" x14ac:dyDescent="0.25">
      <c r="B256">
        <v>9540</v>
      </c>
    </row>
    <row r="257" spans="2:2" x14ac:dyDescent="0.25">
      <c r="B257">
        <v>20932</v>
      </c>
    </row>
    <row r="258" spans="2:2" x14ac:dyDescent="0.25">
      <c r="B258">
        <v>11040</v>
      </c>
    </row>
    <row r="259" spans="2:2" x14ac:dyDescent="0.25">
      <c r="B259">
        <v>8949</v>
      </c>
    </row>
    <row r="260" spans="2:2" x14ac:dyDescent="0.25">
      <c r="B260">
        <v>6728</v>
      </c>
    </row>
    <row r="261" spans="2:2" x14ac:dyDescent="0.25">
      <c r="B261">
        <v>4007</v>
      </c>
    </row>
    <row r="262" spans="2:2" x14ac:dyDescent="0.25">
      <c r="B262">
        <v>4880</v>
      </c>
    </row>
    <row r="263" spans="2:2" x14ac:dyDescent="0.25">
      <c r="B263">
        <v>3629</v>
      </c>
    </row>
    <row r="264" spans="2:2" x14ac:dyDescent="0.25">
      <c r="B264">
        <v>4200</v>
      </c>
    </row>
    <row r="265" spans="2:2" x14ac:dyDescent="0.25">
      <c r="B265">
        <v>9120</v>
      </c>
    </row>
    <row r="266" spans="2:2" x14ac:dyDescent="0.25">
      <c r="B266">
        <v>17160</v>
      </c>
    </row>
    <row r="267" spans="2:2" x14ac:dyDescent="0.25">
      <c r="B267">
        <v>7777</v>
      </c>
    </row>
    <row r="268" spans="2:2" x14ac:dyDescent="0.25">
      <c r="B268">
        <v>6524</v>
      </c>
    </row>
    <row r="269" spans="2:2" x14ac:dyDescent="0.25">
      <c r="B269">
        <v>8160</v>
      </c>
    </row>
    <row r="270" spans="2:2" x14ac:dyDescent="0.25">
      <c r="B270">
        <v>12560</v>
      </c>
    </row>
    <row r="271" spans="2:2" x14ac:dyDescent="0.25">
      <c r="B271">
        <v>7980</v>
      </c>
    </row>
    <row r="272" spans="2:2" x14ac:dyDescent="0.25">
      <c r="B272">
        <v>13040</v>
      </c>
    </row>
    <row r="273" spans="2:2" x14ac:dyDescent="0.25">
      <c r="B273">
        <v>10800</v>
      </c>
    </row>
    <row r="274" spans="2:2" x14ac:dyDescent="0.25">
      <c r="B274">
        <v>15318</v>
      </c>
    </row>
    <row r="275" spans="2:2" x14ac:dyDescent="0.25">
      <c r="B275">
        <v>10306</v>
      </c>
    </row>
    <row r="276" spans="2:2" x14ac:dyDescent="0.25">
      <c r="B276">
        <v>18480</v>
      </c>
    </row>
    <row r="277" spans="2:2" x14ac:dyDescent="0.25">
      <c r="B277">
        <v>12879</v>
      </c>
    </row>
    <row r="278" spans="2:2" x14ac:dyDescent="0.25">
      <c r="B278">
        <v>8550</v>
      </c>
    </row>
    <row r="279" spans="2:2" x14ac:dyDescent="0.25">
      <c r="B279">
        <v>22680</v>
      </c>
    </row>
    <row r="280" spans="2:2" x14ac:dyDescent="0.25">
      <c r="B280">
        <v>19569</v>
      </c>
    </row>
    <row r="281" spans="2:2" x14ac:dyDescent="0.25">
      <c r="B281">
        <v>5092</v>
      </c>
    </row>
    <row r="282" spans="2:2" x14ac:dyDescent="0.25">
      <c r="B282">
        <v>23280</v>
      </c>
    </row>
    <row r="283" spans="2:2" x14ac:dyDescent="0.25">
      <c r="B283">
        <v>17838</v>
      </c>
    </row>
    <row r="284" spans="2:2" x14ac:dyDescent="0.25">
      <c r="B284">
        <v>14397</v>
      </c>
    </row>
    <row r="285" spans="2:2" x14ac:dyDescent="0.25">
      <c r="B285">
        <v>11173</v>
      </c>
    </row>
    <row r="286" spans="2:2" x14ac:dyDescent="0.25">
      <c r="B286">
        <v>37280</v>
      </c>
    </row>
    <row r="287" spans="2:2" x14ac:dyDescent="0.25">
      <c r="B287">
        <v>18</v>
      </c>
    </row>
    <row r="288" spans="2:2" x14ac:dyDescent="0.25">
      <c r="B288">
        <v>18</v>
      </c>
    </row>
    <row r="289" spans="2:2" x14ac:dyDescent="0.25">
      <c r="B289">
        <v>19360</v>
      </c>
    </row>
    <row r="290" spans="2:2" x14ac:dyDescent="0.25">
      <c r="B290">
        <v>43560</v>
      </c>
    </row>
    <row r="291" spans="2:2" x14ac:dyDescent="0.25">
      <c r="B291">
        <v>5983</v>
      </c>
    </row>
    <row r="292" spans="2:2" x14ac:dyDescent="0.25">
      <c r="B292">
        <v>15681</v>
      </c>
    </row>
    <row r="293" spans="2:2" x14ac:dyDescent="0.25">
      <c r="B293">
        <v>6360</v>
      </c>
    </row>
    <row r="294" spans="2:2" x14ac:dyDescent="0.25">
      <c r="B294">
        <v>17888</v>
      </c>
    </row>
    <row r="295" spans="2:2" x14ac:dyDescent="0.25">
      <c r="B295">
        <v>6960</v>
      </c>
    </row>
    <row r="296" spans="2:2" x14ac:dyDescent="0.25">
      <c r="B296">
        <v>24000</v>
      </c>
    </row>
    <row r="297" spans="2:2" x14ac:dyDescent="0.25">
      <c r="B297">
        <v>2678</v>
      </c>
    </row>
    <row r="298" spans="2:2" x14ac:dyDescent="0.25">
      <c r="B298">
        <v>2220</v>
      </c>
    </row>
    <row r="299" spans="2:2" x14ac:dyDescent="0.25">
      <c r="B299">
        <v>9188</v>
      </c>
    </row>
    <row r="300" spans="2:2" x14ac:dyDescent="0.25">
      <c r="B300">
        <v>2634</v>
      </c>
    </row>
    <row r="301" spans="2:2" x14ac:dyDescent="0.25">
      <c r="B301">
        <v>19680</v>
      </c>
    </row>
    <row r="302" spans="2:2" x14ac:dyDescent="0.25">
      <c r="B302">
        <v>4822</v>
      </c>
    </row>
    <row r="303" spans="2:2" x14ac:dyDescent="0.25">
      <c r="B303">
        <v>10018</v>
      </c>
    </row>
    <row r="304" spans="2:2" x14ac:dyDescent="0.25">
      <c r="B304">
        <v>7581</v>
      </c>
    </row>
    <row r="305" spans="2:2" x14ac:dyDescent="0.25">
      <c r="B305">
        <v>19028</v>
      </c>
    </row>
    <row r="306" spans="2:2" x14ac:dyDescent="0.25">
      <c r="B306">
        <v>4895</v>
      </c>
    </row>
    <row r="307" spans="2:2" x14ac:dyDescent="0.25">
      <c r="B307">
        <v>1320</v>
      </c>
    </row>
    <row r="308" spans="2:2" x14ac:dyDescent="0.25">
      <c r="B308">
        <v>18120</v>
      </c>
    </row>
    <row r="309" spans="2:2" x14ac:dyDescent="0.25">
      <c r="B309">
        <v>6926</v>
      </c>
    </row>
    <row r="310" spans="2:2" x14ac:dyDescent="0.25">
      <c r="B310">
        <v>13171</v>
      </c>
    </row>
    <row r="311" spans="2:2" x14ac:dyDescent="0.25">
      <c r="B311">
        <v>7600</v>
      </c>
    </row>
    <row r="312" spans="2:2" x14ac:dyDescent="0.25">
      <c r="B312">
        <v>27480</v>
      </c>
    </row>
    <row r="313" spans="2:2" x14ac:dyDescent="0.25">
      <c r="B313">
        <v>0</v>
      </c>
    </row>
    <row r="314" spans="2:2" x14ac:dyDescent="0.25">
      <c r="B314">
        <v>4146</v>
      </c>
    </row>
    <row r="315" spans="2:2" x14ac:dyDescent="0.25">
      <c r="B315">
        <v>5091</v>
      </c>
    </row>
    <row r="316" spans="2:2" x14ac:dyDescent="0.25">
      <c r="B316">
        <v>80</v>
      </c>
    </row>
    <row r="317" spans="2:2" x14ac:dyDescent="0.25">
      <c r="B317">
        <v>11700</v>
      </c>
    </row>
    <row r="318" spans="2:2" x14ac:dyDescent="0.25">
      <c r="B318">
        <v>5938</v>
      </c>
    </row>
    <row r="319" spans="2:2" x14ac:dyDescent="0.25">
      <c r="B319">
        <v>10080</v>
      </c>
    </row>
    <row r="320" spans="2:2" x14ac:dyDescent="0.25">
      <c r="B320">
        <v>3777</v>
      </c>
    </row>
    <row r="321" spans="2:2" x14ac:dyDescent="0.25">
      <c r="B321">
        <v>12739</v>
      </c>
    </row>
    <row r="322" spans="2:2" x14ac:dyDescent="0.25">
      <c r="B322">
        <v>8083</v>
      </c>
    </row>
    <row r="323" spans="2:2" x14ac:dyDescent="0.25">
      <c r="B323">
        <v>13801</v>
      </c>
    </row>
    <row r="324" spans="2:2" x14ac:dyDescent="0.25">
      <c r="B324">
        <v>3509</v>
      </c>
    </row>
    <row r="325" spans="2:2" x14ac:dyDescent="0.25">
      <c r="B325">
        <v>31620</v>
      </c>
    </row>
    <row r="326" spans="2:2" x14ac:dyDescent="0.25">
      <c r="B326">
        <v>2400</v>
      </c>
    </row>
    <row r="327" spans="2:2" x14ac:dyDescent="0.25">
      <c r="B327">
        <v>1833</v>
      </c>
    </row>
    <row r="328" spans="2:2" x14ac:dyDescent="0.25">
      <c r="B328">
        <v>44000</v>
      </c>
    </row>
    <row r="329" spans="2:2" x14ac:dyDescent="0.25">
      <c r="B329">
        <v>12427</v>
      </c>
    </row>
    <row r="330" spans="2:2" x14ac:dyDescent="0.25">
      <c r="B330">
        <v>18540</v>
      </c>
    </row>
    <row r="331" spans="2:2" x14ac:dyDescent="0.25">
      <c r="B331">
        <v>15300</v>
      </c>
    </row>
    <row r="332" spans="2:2" x14ac:dyDescent="0.25">
      <c r="B332">
        <v>6800</v>
      </c>
    </row>
    <row r="333" spans="2:2" x14ac:dyDescent="0.25">
      <c r="B333">
        <v>3360</v>
      </c>
    </row>
    <row r="334" spans="2:2" x14ac:dyDescent="0.25">
      <c r="B334">
        <v>5368</v>
      </c>
    </row>
    <row r="335" spans="2:2" x14ac:dyDescent="0.25">
      <c r="B335">
        <v>27900</v>
      </c>
    </row>
    <row r="336" spans="2:2" x14ac:dyDescent="0.25">
      <c r="B336">
        <v>39420</v>
      </c>
    </row>
    <row r="337" spans="2:2" x14ac:dyDescent="0.25">
      <c r="B337">
        <v>40500</v>
      </c>
    </row>
    <row r="338" spans="2:2" x14ac:dyDescent="0.25">
      <c r="B338">
        <v>26280</v>
      </c>
    </row>
    <row r="339" spans="2:2" x14ac:dyDescent="0.25">
      <c r="B339">
        <v>46720</v>
      </c>
    </row>
    <row r="340" spans="2:2" x14ac:dyDescent="0.25">
      <c r="B340">
        <v>5057</v>
      </c>
    </row>
    <row r="341" spans="2:2" x14ac:dyDescent="0.25">
      <c r="B341">
        <v>7140</v>
      </c>
    </row>
    <row r="342" spans="2:2" x14ac:dyDescent="0.25">
      <c r="B342">
        <v>2682</v>
      </c>
    </row>
    <row r="343" spans="2:2" x14ac:dyDescent="0.25">
      <c r="B343">
        <v>509</v>
      </c>
    </row>
    <row r="344" spans="2:2" x14ac:dyDescent="0.25">
      <c r="B344">
        <v>3593</v>
      </c>
    </row>
    <row r="345" spans="2:2" x14ac:dyDescent="0.25">
      <c r="B345">
        <v>24720</v>
      </c>
    </row>
    <row r="346" spans="2:2" x14ac:dyDescent="0.25">
      <c r="B346">
        <v>32400</v>
      </c>
    </row>
    <row r="347" spans="2:2" x14ac:dyDescent="0.25">
      <c r="B347">
        <v>6000</v>
      </c>
    </row>
    <row r="348" spans="2:2" x14ac:dyDescent="0.25">
      <c r="B348">
        <v>15540</v>
      </c>
    </row>
    <row r="349" spans="2:2" x14ac:dyDescent="0.25">
      <c r="B349">
        <v>6309</v>
      </c>
    </row>
    <row r="350" spans="2:2" x14ac:dyDescent="0.25">
      <c r="B350">
        <v>35640</v>
      </c>
    </row>
    <row r="351" spans="2:2" x14ac:dyDescent="0.25">
      <c r="B351">
        <v>43</v>
      </c>
    </row>
    <row r="352" spans="2:2" x14ac:dyDescent="0.25">
      <c r="B352">
        <v>13500</v>
      </c>
    </row>
    <row r="353" spans="2:2" x14ac:dyDescent="0.25">
      <c r="B353">
        <v>19440</v>
      </c>
    </row>
    <row r="354" spans="2:2" x14ac:dyDescent="0.25">
      <c r="B354">
        <v>18280</v>
      </c>
    </row>
    <row r="355" spans="2:2" x14ac:dyDescent="0.25">
      <c r="B355">
        <v>17400</v>
      </c>
    </row>
    <row r="356" spans="2:2" x14ac:dyDescent="0.25">
      <c r="B356">
        <v>320</v>
      </c>
    </row>
    <row r="357" spans="2:2" x14ac:dyDescent="0.25">
      <c r="B357">
        <v>8940</v>
      </c>
    </row>
    <row r="358" spans="2:2" x14ac:dyDescent="0.25">
      <c r="B358">
        <v>0</v>
      </c>
    </row>
    <row r="359" spans="2:2" x14ac:dyDescent="0.25">
      <c r="B359" s="18">
        <v>71880</v>
      </c>
    </row>
    <row r="360" spans="2:2" x14ac:dyDescent="0.25">
      <c r="B360" s="18">
        <v>2758</v>
      </c>
    </row>
    <row r="361" spans="2:2" x14ac:dyDescent="0.25">
      <c r="B361" s="18">
        <v>21280</v>
      </c>
    </row>
    <row r="362" spans="2:2" x14ac:dyDescent="0.25">
      <c r="B362" s="18">
        <v>39360</v>
      </c>
    </row>
    <row r="363" spans="2:2" x14ac:dyDescent="0.25">
      <c r="B363" s="18">
        <v>3970</v>
      </c>
    </row>
    <row r="364" spans="2:2" x14ac:dyDescent="0.25">
      <c r="B364" s="18">
        <v>6189</v>
      </c>
    </row>
    <row r="365" spans="2:2" x14ac:dyDescent="0.25">
      <c r="B365" s="18">
        <v>20880</v>
      </c>
    </row>
    <row r="366" spans="2:2" x14ac:dyDescent="0.25">
      <c r="B366" s="18">
        <v>36420</v>
      </c>
    </row>
    <row r="367" spans="2:2" x14ac:dyDescent="0.25">
      <c r="B367">
        <v>11305</v>
      </c>
    </row>
    <row r="368" spans="2:2" x14ac:dyDescent="0.25">
      <c r="B368">
        <v>46140</v>
      </c>
    </row>
  </sheetData>
  <mergeCells count="2">
    <mergeCell ref="AY2:AZ2"/>
    <mergeCell ref="BH2:B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M529"/>
  <sheetViews>
    <sheetView tabSelected="1" workbookViewId="0">
      <selection activeCell="H9" sqref="H9"/>
    </sheetView>
  </sheetViews>
  <sheetFormatPr defaultRowHeight="15" x14ac:dyDescent="0.25"/>
  <cols>
    <col min="3" max="3" width="2.7109375" customWidth="1"/>
    <col min="4" max="6" width="10.7109375" customWidth="1"/>
    <col min="7" max="7" width="2.7109375" customWidth="1"/>
  </cols>
  <sheetData>
    <row r="4" spans="1:12" x14ac:dyDescent="0.25">
      <c r="B4" s="14"/>
      <c r="H4" s="9"/>
      <c r="I4" s="9" t="s">
        <v>277</v>
      </c>
      <c r="J4" s="9"/>
    </row>
    <row r="5" spans="1:12" x14ac:dyDescent="0.25">
      <c r="B5" s="8"/>
      <c r="D5" s="3">
        <v>2020</v>
      </c>
      <c r="E5" s="3">
        <v>2019</v>
      </c>
      <c r="F5" s="3">
        <v>2018</v>
      </c>
      <c r="H5" s="3">
        <v>2020</v>
      </c>
      <c r="I5" s="3">
        <v>2019</v>
      </c>
      <c r="J5" s="3">
        <v>2018</v>
      </c>
    </row>
    <row r="6" spans="1:12" x14ac:dyDescent="0.25">
      <c r="B6" s="3" t="s">
        <v>270</v>
      </c>
      <c r="D6" s="3" t="s">
        <v>78</v>
      </c>
      <c r="E6" s="3" t="s">
        <v>78</v>
      </c>
      <c r="F6" s="3" t="s">
        <v>78</v>
      </c>
      <c r="H6" s="3" t="s">
        <v>278</v>
      </c>
      <c r="I6" s="3" t="s">
        <v>278</v>
      </c>
      <c r="J6" s="3" t="s">
        <v>278</v>
      </c>
    </row>
    <row r="8" spans="1:12" x14ac:dyDescent="0.25">
      <c r="A8" t="s">
        <v>66</v>
      </c>
      <c r="B8">
        <v>542</v>
      </c>
      <c r="D8" s="4">
        <v>25998</v>
      </c>
      <c r="E8" s="4">
        <v>52155</v>
      </c>
      <c r="F8" s="4">
        <v>50026</v>
      </c>
      <c r="H8" s="4"/>
      <c r="I8" s="4"/>
      <c r="J8" s="4"/>
      <c r="L8" s="4"/>
    </row>
    <row r="9" spans="1:12" x14ac:dyDescent="0.25">
      <c r="A9" t="s">
        <v>66</v>
      </c>
      <c r="B9">
        <v>1012</v>
      </c>
      <c r="D9" s="4">
        <v>35393</v>
      </c>
      <c r="E9" s="4">
        <v>48661</v>
      </c>
      <c r="F9" s="4">
        <v>39583</v>
      </c>
      <c r="H9" s="4"/>
      <c r="I9" s="4"/>
      <c r="J9" s="4"/>
      <c r="L9" s="4"/>
    </row>
    <row r="10" spans="1:12" x14ac:dyDescent="0.25">
      <c r="A10" t="s">
        <v>66</v>
      </c>
      <c r="B10" s="49">
        <v>1704</v>
      </c>
      <c r="D10" s="4">
        <v>153600</v>
      </c>
      <c r="E10" s="4">
        <v>132060</v>
      </c>
      <c r="F10" s="4">
        <v>135000</v>
      </c>
      <c r="H10" s="5"/>
      <c r="I10" s="5"/>
      <c r="J10" s="5">
        <v>60.7</v>
      </c>
      <c r="L10" s="5">
        <v>60.7</v>
      </c>
    </row>
    <row r="11" spans="1:12" x14ac:dyDescent="0.25">
      <c r="A11" t="s">
        <v>66</v>
      </c>
      <c r="B11">
        <v>2028</v>
      </c>
      <c r="D11" s="4">
        <v>59796</v>
      </c>
      <c r="E11" s="4">
        <v>78739</v>
      </c>
      <c r="F11" s="4">
        <v>64252</v>
      </c>
      <c r="H11" s="5"/>
      <c r="I11" s="5"/>
      <c r="J11" s="5"/>
      <c r="L11" s="5"/>
    </row>
    <row r="12" spans="1:12" x14ac:dyDescent="0.25">
      <c r="A12" t="s">
        <v>66</v>
      </c>
      <c r="B12">
        <v>2029</v>
      </c>
      <c r="D12" s="4">
        <v>37706</v>
      </c>
      <c r="E12" s="4">
        <v>135928</v>
      </c>
      <c r="F12" s="4">
        <v>136078</v>
      </c>
      <c r="H12" s="5"/>
      <c r="I12" s="5"/>
      <c r="J12" s="5"/>
      <c r="L12" s="5"/>
    </row>
    <row r="13" spans="1:12" x14ac:dyDescent="0.25">
      <c r="A13" t="s">
        <v>66</v>
      </c>
      <c r="B13">
        <v>2030</v>
      </c>
      <c r="D13" s="4">
        <v>164184</v>
      </c>
      <c r="E13" s="4">
        <v>118126</v>
      </c>
      <c r="F13" s="4">
        <v>116454</v>
      </c>
      <c r="H13" s="5"/>
      <c r="I13" s="5"/>
      <c r="J13" s="5"/>
      <c r="L13" s="5"/>
    </row>
    <row r="14" spans="1:12" x14ac:dyDescent="0.25">
      <c r="A14" t="s">
        <v>66</v>
      </c>
      <c r="B14">
        <v>2179</v>
      </c>
      <c r="D14" s="4">
        <v>47282</v>
      </c>
      <c r="E14" s="4">
        <v>16999</v>
      </c>
      <c r="F14" s="4">
        <v>1114</v>
      </c>
      <c r="H14" s="5"/>
      <c r="I14" s="5"/>
      <c r="J14" s="5"/>
      <c r="L14" s="5"/>
    </row>
    <row r="15" spans="1:12" x14ac:dyDescent="0.25">
      <c r="A15" t="s">
        <v>66</v>
      </c>
      <c r="B15">
        <v>2951</v>
      </c>
      <c r="D15" s="4">
        <v>14705</v>
      </c>
      <c r="E15" s="4">
        <v>37134</v>
      </c>
      <c r="F15" s="4">
        <v>15822</v>
      </c>
      <c r="H15" s="5"/>
      <c r="I15" s="5"/>
      <c r="J15" s="5"/>
      <c r="L15" s="5"/>
    </row>
    <row r="16" spans="1:12" x14ac:dyDescent="0.25">
      <c r="A16" t="s">
        <v>66</v>
      </c>
      <c r="B16" s="49">
        <v>5750</v>
      </c>
      <c r="D16" s="4">
        <v>3420</v>
      </c>
      <c r="E16" s="4">
        <v>19800</v>
      </c>
      <c r="F16" s="4">
        <v>27120</v>
      </c>
      <c r="H16" s="5">
        <v>12.6</v>
      </c>
      <c r="I16" s="5">
        <v>40.6</v>
      </c>
      <c r="J16" s="5">
        <v>44.5</v>
      </c>
      <c r="L16" s="5">
        <v>44.5</v>
      </c>
    </row>
    <row r="17" spans="1:12" x14ac:dyDescent="0.25">
      <c r="A17" t="s">
        <v>66</v>
      </c>
      <c r="B17">
        <v>5860</v>
      </c>
      <c r="D17" s="4">
        <v>41560</v>
      </c>
      <c r="E17" s="4">
        <v>30350</v>
      </c>
      <c r="F17" s="4">
        <v>31537</v>
      </c>
      <c r="H17" s="5">
        <v>26.9</v>
      </c>
      <c r="I17" s="5">
        <v>29.5</v>
      </c>
      <c r="J17" s="5">
        <v>29.2</v>
      </c>
      <c r="L17" s="5">
        <v>29.2</v>
      </c>
    </row>
    <row r="18" spans="1:12" x14ac:dyDescent="0.25">
      <c r="A18" t="s">
        <v>66</v>
      </c>
      <c r="B18">
        <v>6603</v>
      </c>
      <c r="D18" s="4">
        <v>92460</v>
      </c>
      <c r="E18" s="4">
        <v>64020</v>
      </c>
      <c r="F18" s="4">
        <v>99120</v>
      </c>
      <c r="H18" s="5"/>
      <c r="I18" s="5"/>
      <c r="J18" s="5">
        <v>43.6</v>
      </c>
      <c r="L18" s="5">
        <v>43.6</v>
      </c>
    </row>
    <row r="19" spans="1:12" x14ac:dyDescent="0.25">
      <c r="A19" t="s">
        <v>66</v>
      </c>
      <c r="B19">
        <v>6758</v>
      </c>
      <c r="D19" s="4">
        <v>93760</v>
      </c>
      <c r="E19" s="4">
        <v>99600</v>
      </c>
      <c r="F19" s="4">
        <v>96400</v>
      </c>
      <c r="H19" s="5"/>
      <c r="I19" s="5"/>
      <c r="J19" s="5">
        <v>55.6</v>
      </c>
      <c r="L19" s="5">
        <v>55.6</v>
      </c>
    </row>
    <row r="20" spans="1:12" x14ac:dyDescent="0.25">
      <c r="A20" t="s">
        <v>66</v>
      </c>
      <c r="B20">
        <v>6897</v>
      </c>
      <c r="D20" s="4">
        <v>38696</v>
      </c>
      <c r="E20" s="4">
        <v>84707</v>
      </c>
      <c r="F20" s="4">
        <v>110501</v>
      </c>
      <c r="H20" s="5"/>
      <c r="I20" s="5"/>
      <c r="J20" s="5"/>
      <c r="L20" s="5"/>
    </row>
    <row r="21" spans="1:12" x14ac:dyDescent="0.25">
      <c r="A21" t="s">
        <v>66</v>
      </c>
      <c r="B21">
        <v>9130</v>
      </c>
      <c r="D21" s="4">
        <v>36651</v>
      </c>
      <c r="E21" s="4">
        <v>45113</v>
      </c>
      <c r="F21" s="4">
        <v>38934</v>
      </c>
      <c r="H21" s="5"/>
      <c r="I21" s="5"/>
      <c r="J21" s="5"/>
      <c r="L21" s="5"/>
    </row>
    <row r="22" spans="1:12" x14ac:dyDescent="0.25">
      <c r="A22" t="s">
        <v>66</v>
      </c>
      <c r="B22">
        <v>9189</v>
      </c>
      <c r="D22" s="4">
        <v>58387</v>
      </c>
      <c r="E22" s="4">
        <v>58410</v>
      </c>
      <c r="F22" s="4">
        <v>28590</v>
      </c>
      <c r="H22" s="5"/>
      <c r="I22" s="5"/>
      <c r="J22" s="5"/>
      <c r="L22" s="5"/>
    </row>
    <row r="23" spans="1:12" x14ac:dyDescent="0.25">
      <c r="A23" t="s">
        <v>66</v>
      </c>
      <c r="B23">
        <v>9276</v>
      </c>
      <c r="D23" s="4">
        <v>29606</v>
      </c>
      <c r="E23" s="4">
        <v>24885</v>
      </c>
      <c r="F23" s="4">
        <v>24066</v>
      </c>
      <c r="H23" s="5"/>
      <c r="I23" s="5"/>
      <c r="J23" s="5"/>
      <c r="L23" s="5"/>
    </row>
    <row r="24" spans="1:12" x14ac:dyDescent="0.25">
      <c r="A24" t="s">
        <v>66</v>
      </c>
      <c r="B24">
        <v>9355</v>
      </c>
      <c r="D24" s="4">
        <v>38520</v>
      </c>
      <c r="E24" s="4">
        <v>41700</v>
      </c>
      <c r="F24" s="4">
        <v>40740</v>
      </c>
      <c r="H24" s="5"/>
      <c r="I24" s="5"/>
      <c r="J24" s="5">
        <v>32.6</v>
      </c>
      <c r="L24" s="5">
        <v>32.6</v>
      </c>
    </row>
    <row r="25" spans="1:12" x14ac:dyDescent="0.25">
      <c r="A25" t="s">
        <v>66</v>
      </c>
      <c r="B25">
        <v>10258</v>
      </c>
      <c r="D25" s="4">
        <v>85633</v>
      </c>
      <c r="E25" s="4">
        <v>56143</v>
      </c>
      <c r="F25" s="4">
        <v>28013</v>
      </c>
      <c r="H25" s="5"/>
      <c r="I25" s="5"/>
      <c r="J25" s="5"/>
      <c r="L25" s="5"/>
    </row>
    <row r="26" spans="1:12" x14ac:dyDescent="0.25">
      <c r="A26" t="s">
        <v>66</v>
      </c>
      <c r="B26">
        <v>10857</v>
      </c>
      <c r="D26" s="4">
        <v>43430</v>
      </c>
      <c r="E26" s="4">
        <v>35246</v>
      </c>
      <c r="F26" s="4">
        <v>32965</v>
      </c>
      <c r="H26" s="5"/>
      <c r="I26" s="5"/>
      <c r="J26" s="5"/>
      <c r="L26" s="5"/>
    </row>
    <row r="27" spans="1:12" x14ac:dyDescent="0.25">
      <c r="A27" t="s">
        <v>66</v>
      </c>
      <c r="B27">
        <v>10858</v>
      </c>
      <c r="D27" s="4">
        <v>76232</v>
      </c>
      <c r="E27" s="4">
        <v>40638</v>
      </c>
      <c r="F27" s="4">
        <v>84191</v>
      </c>
      <c r="H27" s="5"/>
      <c r="I27" s="5"/>
      <c r="J27" s="5">
        <v>41.7</v>
      </c>
      <c r="L27" s="5">
        <v>41.7</v>
      </c>
    </row>
    <row r="28" spans="1:12" x14ac:dyDescent="0.25">
      <c r="A28" t="s">
        <v>66</v>
      </c>
      <c r="B28">
        <v>10944</v>
      </c>
      <c r="D28" s="4">
        <v>48316</v>
      </c>
      <c r="E28" s="4">
        <v>47870</v>
      </c>
      <c r="F28" s="4">
        <v>36437</v>
      </c>
      <c r="H28" s="5"/>
      <c r="I28" s="5"/>
      <c r="J28" s="5"/>
      <c r="L28" s="5"/>
    </row>
    <row r="29" spans="1:12" x14ac:dyDescent="0.25">
      <c r="A29" t="s">
        <v>66</v>
      </c>
      <c r="B29">
        <v>13475</v>
      </c>
      <c r="D29" s="4">
        <v>13808</v>
      </c>
      <c r="E29" s="4">
        <v>17778</v>
      </c>
      <c r="F29" s="4">
        <v>18104</v>
      </c>
      <c r="H29" s="5"/>
      <c r="I29" s="5"/>
      <c r="J29" s="5"/>
      <c r="L29" s="5"/>
    </row>
    <row r="30" spans="1:12" x14ac:dyDescent="0.25">
      <c r="A30" t="s">
        <v>66</v>
      </c>
      <c r="B30">
        <v>13916</v>
      </c>
      <c r="D30" s="4">
        <v>23825</v>
      </c>
      <c r="E30" s="4">
        <v>22803</v>
      </c>
      <c r="F30" s="4">
        <v>8937</v>
      </c>
      <c r="H30" s="5"/>
      <c r="I30" s="5"/>
      <c r="J30" s="5"/>
      <c r="L30" s="5"/>
    </row>
    <row r="31" spans="1:12" x14ac:dyDescent="0.25">
      <c r="A31" t="s">
        <v>66</v>
      </c>
      <c r="B31">
        <v>14004</v>
      </c>
      <c r="D31" s="4">
        <v>27962</v>
      </c>
      <c r="E31" s="4">
        <v>36308</v>
      </c>
      <c r="F31" s="4">
        <v>37755</v>
      </c>
      <c r="H31" s="5"/>
      <c r="I31" s="5"/>
      <c r="J31" s="5"/>
      <c r="L31" s="5"/>
    </row>
    <row r="32" spans="1:12" x14ac:dyDescent="0.25">
      <c r="A32" t="s">
        <v>66</v>
      </c>
      <c r="B32" s="49">
        <v>14959</v>
      </c>
      <c r="D32" s="4">
        <v>203040</v>
      </c>
      <c r="E32" s="4">
        <v>186480</v>
      </c>
      <c r="F32" s="4">
        <v>151680</v>
      </c>
      <c r="H32" s="5"/>
      <c r="I32" s="5"/>
      <c r="J32" s="5">
        <v>73.900000000000006</v>
      </c>
      <c r="L32" s="5">
        <v>73.900000000000006</v>
      </c>
    </row>
    <row r="33" spans="1:12" x14ac:dyDescent="0.25">
      <c r="A33" t="s">
        <v>66</v>
      </c>
      <c r="B33" s="49">
        <v>14994</v>
      </c>
      <c r="D33" s="4">
        <v>162800</v>
      </c>
      <c r="E33" s="4">
        <v>95680</v>
      </c>
      <c r="F33" s="4">
        <v>143440</v>
      </c>
      <c r="H33" s="5"/>
      <c r="I33" s="5"/>
      <c r="J33" s="5">
        <v>70</v>
      </c>
      <c r="L33" s="5">
        <v>70</v>
      </c>
    </row>
    <row r="34" spans="1:12" x14ac:dyDescent="0.25">
      <c r="A34" t="s">
        <v>66</v>
      </c>
      <c r="B34">
        <v>15061</v>
      </c>
      <c r="D34" s="4">
        <v>156679</v>
      </c>
      <c r="E34" s="4">
        <v>100766</v>
      </c>
      <c r="F34" s="4">
        <v>98473</v>
      </c>
      <c r="H34" s="5"/>
      <c r="I34" s="5"/>
      <c r="J34" s="5"/>
      <c r="L34" s="5"/>
    </row>
    <row r="35" spans="1:12" x14ac:dyDescent="0.25">
      <c r="A35" t="s">
        <v>66</v>
      </c>
      <c r="B35" s="49">
        <v>15062</v>
      </c>
      <c r="D35" s="4">
        <v>116120</v>
      </c>
      <c r="E35" s="4">
        <v>71440</v>
      </c>
      <c r="F35" s="4">
        <v>69840</v>
      </c>
      <c r="H35" s="5">
        <v>46.5</v>
      </c>
      <c r="I35" s="5">
        <v>41.8</v>
      </c>
      <c r="J35" s="5">
        <v>43.7</v>
      </c>
      <c r="L35" s="5">
        <v>43.7</v>
      </c>
    </row>
    <row r="36" spans="1:12" x14ac:dyDescent="0.25">
      <c r="A36" t="s">
        <v>66</v>
      </c>
      <c r="B36">
        <v>15833</v>
      </c>
      <c r="D36" s="4">
        <v>84759</v>
      </c>
      <c r="E36" s="4">
        <v>72678</v>
      </c>
      <c r="F36" s="4">
        <v>74196</v>
      </c>
      <c r="H36" s="5">
        <v>25.3</v>
      </c>
      <c r="I36" s="5">
        <v>28.7</v>
      </c>
      <c r="J36" s="5">
        <v>26</v>
      </c>
      <c r="L36" s="5">
        <v>26</v>
      </c>
    </row>
    <row r="37" spans="1:12" x14ac:dyDescent="0.25">
      <c r="A37" t="s">
        <v>66</v>
      </c>
      <c r="B37">
        <v>16620</v>
      </c>
      <c r="D37" s="4">
        <v>39992</v>
      </c>
      <c r="E37" s="4">
        <v>109089</v>
      </c>
      <c r="F37" s="4">
        <v>77328</v>
      </c>
      <c r="H37" s="5"/>
      <c r="I37" s="5"/>
      <c r="J37" s="5"/>
      <c r="L37" s="5"/>
    </row>
    <row r="38" spans="1:12" x14ac:dyDescent="0.25">
      <c r="A38" t="s">
        <v>66</v>
      </c>
      <c r="B38">
        <v>16927</v>
      </c>
      <c r="D38" s="4">
        <v>13909</v>
      </c>
      <c r="E38" s="4">
        <v>16216</v>
      </c>
      <c r="F38" s="4">
        <v>7664</v>
      </c>
      <c r="H38" s="5"/>
      <c r="I38" s="5"/>
      <c r="J38" s="5"/>
      <c r="L38" s="5"/>
    </row>
    <row r="39" spans="1:12" x14ac:dyDescent="0.25">
      <c r="A39" t="s">
        <v>66</v>
      </c>
      <c r="B39">
        <v>16928</v>
      </c>
      <c r="D39" s="4">
        <v>71230</v>
      </c>
      <c r="E39" s="4">
        <v>65701</v>
      </c>
      <c r="F39" s="4">
        <v>49092</v>
      </c>
      <c r="H39" s="5"/>
      <c r="I39" s="5"/>
      <c r="J39" s="5"/>
      <c r="L39" s="5"/>
    </row>
    <row r="40" spans="1:12" x14ac:dyDescent="0.25">
      <c r="A40" t="s">
        <v>66</v>
      </c>
      <c r="B40">
        <v>17007</v>
      </c>
      <c r="D40" s="4">
        <v>74333</v>
      </c>
      <c r="E40" s="4">
        <v>75746</v>
      </c>
      <c r="F40" s="4">
        <v>84030</v>
      </c>
      <c r="H40" s="5"/>
      <c r="I40" s="5"/>
      <c r="J40" s="5"/>
      <c r="L40" s="5"/>
    </row>
    <row r="41" spans="1:12" x14ac:dyDescent="0.25">
      <c r="A41" t="s">
        <v>66</v>
      </c>
      <c r="B41" s="49">
        <v>17948</v>
      </c>
      <c r="D41" s="4">
        <v>160980</v>
      </c>
      <c r="E41" s="4">
        <v>143100</v>
      </c>
      <c r="F41" s="4">
        <v>133440</v>
      </c>
      <c r="H41" s="5">
        <v>71</v>
      </c>
      <c r="I41" s="5">
        <v>69.400000000000006</v>
      </c>
      <c r="J41" s="5">
        <v>69.8</v>
      </c>
      <c r="L41" s="5">
        <v>69.8</v>
      </c>
    </row>
    <row r="42" spans="1:12" x14ac:dyDescent="0.25">
      <c r="A42" t="s">
        <v>66</v>
      </c>
      <c r="B42" s="49">
        <v>18074</v>
      </c>
      <c r="D42" s="4">
        <v>75840</v>
      </c>
      <c r="E42" s="4">
        <v>90160</v>
      </c>
      <c r="F42" s="4">
        <v>75560</v>
      </c>
      <c r="H42" s="5">
        <v>43.3</v>
      </c>
      <c r="I42" s="5">
        <v>54.6</v>
      </c>
      <c r="J42" s="5">
        <v>45.1</v>
      </c>
      <c r="L42" s="5">
        <v>45.1</v>
      </c>
    </row>
    <row r="43" spans="1:12" x14ac:dyDescent="0.25">
      <c r="A43" t="s">
        <v>66</v>
      </c>
      <c r="B43">
        <v>19057</v>
      </c>
      <c r="D43" s="4">
        <v>89375</v>
      </c>
      <c r="E43" s="4">
        <v>41037</v>
      </c>
      <c r="F43" s="4">
        <v>37554</v>
      </c>
      <c r="H43" s="5"/>
      <c r="I43" s="5"/>
      <c r="J43" s="5"/>
      <c r="L43" s="5"/>
    </row>
    <row r="44" spans="1:12" x14ac:dyDescent="0.25">
      <c r="A44" t="s">
        <v>66</v>
      </c>
      <c r="B44">
        <v>19059</v>
      </c>
      <c r="D44" s="4">
        <v>95160</v>
      </c>
      <c r="E44" s="4">
        <v>114920</v>
      </c>
      <c r="F44" s="4">
        <v>97720</v>
      </c>
      <c r="H44" s="5">
        <v>86.6</v>
      </c>
      <c r="I44" s="5">
        <v>96.6</v>
      </c>
      <c r="J44" s="5">
        <v>89.8</v>
      </c>
      <c r="L44" s="5">
        <v>89.8</v>
      </c>
    </row>
    <row r="45" spans="1:12" x14ac:dyDescent="0.25">
      <c r="A45" t="s">
        <v>66</v>
      </c>
      <c r="B45" s="49">
        <v>19141</v>
      </c>
      <c r="D45" s="4">
        <v>181680</v>
      </c>
      <c r="E45" s="4">
        <v>155680</v>
      </c>
      <c r="F45" s="4">
        <v>124720</v>
      </c>
      <c r="H45" s="5"/>
      <c r="I45" s="5"/>
      <c r="J45" s="5">
        <v>68.099999999999994</v>
      </c>
      <c r="L45" s="5">
        <v>68.099999999999994</v>
      </c>
    </row>
    <row r="46" spans="1:12" x14ac:dyDescent="0.25">
      <c r="A46" t="s">
        <v>66</v>
      </c>
      <c r="B46">
        <v>19142</v>
      </c>
      <c r="D46" s="4">
        <v>28349</v>
      </c>
      <c r="E46" s="4">
        <v>25302</v>
      </c>
      <c r="F46" s="4">
        <v>14975</v>
      </c>
      <c r="H46" s="5"/>
      <c r="I46" s="5"/>
      <c r="J46" s="5"/>
      <c r="L46" s="5"/>
    </row>
    <row r="47" spans="1:12" x14ac:dyDescent="0.25">
      <c r="A47" t="s">
        <v>66</v>
      </c>
      <c r="B47">
        <v>19148</v>
      </c>
      <c r="D47" s="4">
        <v>547800</v>
      </c>
      <c r="E47" s="4">
        <v>496560</v>
      </c>
      <c r="F47" s="4">
        <v>442320</v>
      </c>
      <c r="H47" s="5">
        <v>181.7</v>
      </c>
      <c r="I47" s="5">
        <v>188.4</v>
      </c>
      <c r="J47" s="5">
        <v>187.4</v>
      </c>
      <c r="L47" s="5">
        <v>187.4</v>
      </c>
    </row>
    <row r="48" spans="1:12" x14ac:dyDescent="0.25">
      <c r="A48" t="s">
        <v>66</v>
      </c>
      <c r="B48">
        <v>19272</v>
      </c>
      <c r="D48" s="4">
        <v>12921</v>
      </c>
      <c r="E48" s="4">
        <v>27638</v>
      </c>
      <c r="F48" s="4">
        <v>18841</v>
      </c>
      <c r="H48" s="5"/>
      <c r="I48" s="5"/>
      <c r="J48" s="5"/>
      <c r="L48" s="5"/>
    </row>
    <row r="49" spans="1:12" x14ac:dyDescent="0.25">
      <c r="A49" t="s">
        <v>66</v>
      </c>
      <c r="B49">
        <v>19440</v>
      </c>
      <c r="D49" s="4">
        <v>91535</v>
      </c>
      <c r="E49" s="4">
        <v>45875</v>
      </c>
      <c r="F49" s="4">
        <v>61492</v>
      </c>
      <c r="H49" s="5">
        <v>40.799999999999997</v>
      </c>
      <c r="I49" s="5">
        <v>29.1</v>
      </c>
      <c r="J49" s="5">
        <v>39.700000000000003</v>
      </c>
      <c r="L49" s="5">
        <v>39.700000000000003</v>
      </c>
    </row>
    <row r="50" spans="1:12" x14ac:dyDescent="0.25">
      <c r="A50" t="s">
        <v>66</v>
      </c>
      <c r="B50">
        <v>19445</v>
      </c>
      <c r="D50" s="4">
        <v>29032</v>
      </c>
      <c r="E50" s="4">
        <v>42036</v>
      </c>
      <c r="F50" s="4">
        <v>33782</v>
      </c>
      <c r="H50" s="5">
        <v>28.4</v>
      </c>
      <c r="I50" s="5">
        <v>54</v>
      </c>
      <c r="J50" s="5">
        <v>44.3</v>
      </c>
      <c r="L50" s="5">
        <v>44.3</v>
      </c>
    </row>
    <row r="51" spans="1:12" x14ac:dyDescent="0.25">
      <c r="A51" t="s">
        <v>66</v>
      </c>
      <c r="B51">
        <v>19724</v>
      </c>
      <c r="D51" s="4">
        <v>44961</v>
      </c>
      <c r="E51" s="4">
        <v>15379</v>
      </c>
      <c r="F51" s="4">
        <v>85545</v>
      </c>
      <c r="H51" s="5"/>
      <c r="I51" s="5"/>
      <c r="J51" s="5"/>
      <c r="L51" s="5"/>
    </row>
    <row r="52" spans="1:12" x14ac:dyDescent="0.25">
      <c r="A52" t="s">
        <v>66</v>
      </c>
      <c r="B52">
        <v>19732</v>
      </c>
      <c r="D52" s="4">
        <v>38625</v>
      </c>
      <c r="E52" s="4">
        <v>42106</v>
      </c>
      <c r="F52" s="4">
        <v>44133</v>
      </c>
      <c r="H52" s="5"/>
      <c r="I52" s="5"/>
      <c r="J52" s="5"/>
      <c r="L52" s="5"/>
    </row>
    <row r="53" spans="1:12" x14ac:dyDescent="0.25">
      <c r="A53" t="s">
        <v>66</v>
      </c>
      <c r="B53">
        <v>19736</v>
      </c>
      <c r="D53" s="4">
        <v>42450</v>
      </c>
      <c r="E53" s="4">
        <v>43646</v>
      </c>
      <c r="F53" s="4">
        <v>45993</v>
      </c>
      <c r="H53" s="5"/>
      <c r="I53" s="5"/>
      <c r="J53" s="5"/>
      <c r="L53" s="5"/>
    </row>
    <row r="54" spans="1:12" x14ac:dyDescent="0.25">
      <c r="A54" t="s">
        <v>66</v>
      </c>
      <c r="B54">
        <v>19801</v>
      </c>
      <c r="D54" s="4">
        <v>60092</v>
      </c>
      <c r="E54" s="4">
        <v>58049</v>
      </c>
      <c r="F54" s="4">
        <v>63224</v>
      </c>
      <c r="H54" s="5"/>
      <c r="I54" s="5"/>
      <c r="J54" s="5"/>
      <c r="L54" s="5"/>
    </row>
    <row r="55" spans="1:12" x14ac:dyDescent="0.25">
      <c r="A55" t="s">
        <v>66</v>
      </c>
      <c r="B55">
        <v>20545</v>
      </c>
      <c r="D55" s="4">
        <v>33114</v>
      </c>
      <c r="E55" s="4">
        <v>35905</v>
      </c>
      <c r="F55" s="4">
        <v>33973</v>
      </c>
      <c r="H55" s="5"/>
      <c r="I55" s="5"/>
      <c r="J55" s="5"/>
      <c r="L55" s="5"/>
    </row>
    <row r="56" spans="1:12" x14ac:dyDescent="0.25">
      <c r="A56" t="s">
        <v>66</v>
      </c>
      <c r="B56">
        <v>20632</v>
      </c>
      <c r="D56" s="4">
        <v>81300</v>
      </c>
      <c r="E56" s="4">
        <v>96120</v>
      </c>
      <c r="F56" s="4">
        <v>84480</v>
      </c>
      <c r="H56" s="5">
        <v>40.1</v>
      </c>
      <c r="I56" s="5">
        <v>42.7</v>
      </c>
      <c r="J56" s="5">
        <v>47.5</v>
      </c>
      <c r="L56" s="5">
        <v>47.5</v>
      </c>
    </row>
    <row r="57" spans="1:12" x14ac:dyDescent="0.25">
      <c r="A57" t="s">
        <v>66</v>
      </c>
      <c r="B57">
        <v>20665</v>
      </c>
      <c r="D57" s="4">
        <v>155571</v>
      </c>
      <c r="E57" s="4">
        <v>82444</v>
      </c>
      <c r="F57" s="4">
        <v>124323</v>
      </c>
      <c r="H57" s="5"/>
      <c r="I57" s="5"/>
      <c r="J57" s="5"/>
      <c r="L57" s="5"/>
    </row>
    <row r="58" spans="1:12" x14ac:dyDescent="0.25">
      <c r="A58" t="s">
        <v>66</v>
      </c>
      <c r="B58">
        <v>20666</v>
      </c>
      <c r="D58" s="4">
        <v>44389</v>
      </c>
      <c r="E58" s="4">
        <v>54441</v>
      </c>
      <c r="F58" s="4">
        <v>38834</v>
      </c>
      <c r="H58" s="5"/>
      <c r="I58" s="5"/>
      <c r="J58" s="5"/>
      <c r="L58" s="5"/>
    </row>
    <row r="59" spans="1:12" x14ac:dyDescent="0.25">
      <c r="A59" t="s">
        <v>66</v>
      </c>
      <c r="B59">
        <v>20696</v>
      </c>
      <c r="D59" s="4">
        <v>87574</v>
      </c>
      <c r="E59" s="4">
        <v>25815</v>
      </c>
      <c r="F59" s="4">
        <v>23863</v>
      </c>
      <c r="H59" s="5"/>
      <c r="I59" s="5"/>
      <c r="J59" s="5"/>
      <c r="L59" s="5"/>
    </row>
    <row r="60" spans="1:12" x14ac:dyDescent="0.25">
      <c r="A60" t="s">
        <v>66</v>
      </c>
      <c r="B60">
        <v>20744</v>
      </c>
      <c r="D60" s="4">
        <v>55242</v>
      </c>
      <c r="E60" s="4">
        <v>64934</v>
      </c>
      <c r="F60" s="4">
        <v>26459</v>
      </c>
      <c r="H60" s="5"/>
      <c r="I60" s="5"/>
      <c r="J60" s="5"/>
      <c r="L60" s="5"/>
    </row>
    <row r="61" spans="1:12" x14ac:dyDescent="0.25">
      <c r="A61" t="s">
        <v>66</v>
      </c>
      <c r="B61">
        <v>21028</v>
      </c>
      <c r="D61" s="4">
        <v>59874</v>
      </c>
      <c r="E61" s="4">
        <v>65822</v>
      </c>
      <c r="F61" s="4">
        <v>62537</v>
      </c>
      <c r="H61" s="5"/>
      <c r="I61" s="5"/>
      <c r="J61" s="5"/>
      <c r="L61" s="5"/>
    </row>
    <row r="62" spans="1:12" x14ac:dyDescent="0.25">
      <c r="A62" t="s">
        <v>66</v>
      </c>
      <c r="B62">
        <v>22286</v>
      </c>
      <c r="D62" s="4">
        <v>9023</v>
      </c>
      <c r="E62" s="4">
        <v>24980</v>
      </c>
      <c r="F62" s="4">
        <v>8273</v>
      </c>
      <c r="H62" s="5"/>
      <c r="I62" s="5"/>
      <c r="J62" s="5"/>
      <c r="L62" s="5"/>
    </row>
    <row r="63" spans="1:12" x14ac:dyDescent="0.25">
      <c r="A63" t="s">
        <v>66</v>
      </c>
      <c r="B63">
        <v>22392</v>
      </c>
      <c r="D63" s="4">
        <v>81680</v>
      </c>
      <c r="E63" s="4">
        <v>83040</v>
      </c>
      <c r="F63" s="4">
        <v>57680</v>
      </c>
      <c r="H63" s="5"/>
      <c r="I63" s="5"/>
      <c r="J63" s="5">
        <v>47.3</v>
      </c>
      <c r="L63" s="5">
        <v>47.3</v>
      </c>
    </row>
    <row r="64" spans="1:12" x14ac:dyDescent="0.25">
      <c r="A64" t="s">
        <v>66</v>
      </c>
      <c r="B64">
        <v>23074</v>
      </c>
      <c r="D64" s="4">
        <v>114152</v>
      </c>
      <c r="E64" s="4">
        <v>93011</v>
      </c>
      <c r="F64" s="4">
        <v>96602</v>
      </c>
      <c r="H64" s="5"/>
      <c r="I64" s="5"/>
      <c r="J64" s="5"/>
      <c r="L64" s="5"/>
    </row>
    <row r="65" spans="1:12" x14ac:dyDescent="0.25">
      <c r="A65" t="s">
        <v>66</v>
      </c>
      <c r="B65" s="49">
        <v>24087</v>
      </c>
      <c r="D65" s="4">
        <v>332760</v>
      </c>
      <c r="E65" s="4">
        <v>235680</v>
      </c>
      <c r="F65" s="4">
        <v>214800</v>
      </c>
      <c r="H65" s="5">
        <v>138.80000000000001</v>
      </c>
      <c r="I65" s="5">
        <v>114.6</v>
      </c>
      <c r="J65" s="5">
        <v>124</v>
      </c>
      <c r="L65" s="5">
        <v>124</v>
      </c>
    </row>
    <row r="66" spans="1:12" x14ac:dyDescent="0.25">
      <c r="A66" t="s">
        <v>66</v>
      </c>
      <c r="B66">
        <v>24097</v>
      </c>
      <c r="D66" s="4">
        <v>23131</v>
      </c>
      <c r="E66" s="4">
        <v>29573</v>
      </c>
      <c r="F66" s="4">
        <v>25539</v>
      </c>
      <c r="H66" s="5"/>
      <c r="I66" s="5"/>
      <c r="J66" s="5"/>
      <c r="L66" s="5"/>
    </row>
    <row r="67" spans="1:12" x14ac:dyDescent="0.25">
      <c r="A67" t="s">
        <v>66</v>
      </c>
      <c r="B67">
        <v>24179</v>
      </c>
      <c r="D67" s="4">
        <v>86419</v>
      </c>
      <c r="E67" s="4">
        <v>77828</v>
      </c>
      <c r="F67" s="4">
        <v>75796</v>
      </c>
      <c r="H67" s="5"/>
      <c r="I67" s="5"/>
      <c r="J67" s="5"/>
      <c r="L67" s="5"/>
    </row>
    <row r="68" spans="1:12" x14ac:dyDescent="0.25">
      <c r="A68" t="s">
        <v>66</v>
      </c>
      <c r="B68">
        <v>25761</v>
      </c>
      <c r="D68" s="4">
        <v>70201</v>
      </c>
      <c r="E68" s="4">
        <v>73647</v>
      </c>
      <c r="F68" s="4">
        <v>41372</v>
      </c>
      <c r="H68" s="5"/>
      <c r="I68" s="5"/>
      <c r="J68" s="5"/>
      <c r="L68" s="5"/>
    </row>
    <row r="69" spans="1:12" x14ac:dyDescent="0.25">
      <c r="A69" t="s">
        <v>66</v>
      </c>
      <c r="B69">
        <v>25762</v>
      </c>
      <c r="D69" s="4">
        <v>113520</v>
      </c>
      <c r="E69" s="4">
        <v>127360</v>
      </c>
      <c r="F69" s="4">
        <v>95120</v>
      </c>
      <c r="H69" s="5"/>
      <c r="I69" s="5"/>
      <c r="J69" s="5">
        <v>49</v>
      </c>
      <c r="L69" s="5">
        <v>49</v>
      </c>
    </row>
    <row r="70" spans="1:12" x14ac:dyDescent="0.25">
      <c r="A70" t="s">
        <v>66</v>
      </c>
      <c r="B70">
        <v>25764</v>
      </c>
      <c r="D70" s="4">
        <v>46991</v>
      </c>
      <c r="E70" s="4">
        <v>95901</v>
      </c>
      <c r="F70" s="4">
        <v>60553</v>
      </c>
      <c r="H70" s="5"/>
      <c r="I70" s="5"/>
      <c r="J70" s="5"/>
      <c r="L70" s="5"/>
    </row>
    <row r="71" spans="1:12" x14ac:dyDescent="0.25">
      <c r="A71" t="s">
        <v>66</v>
      </c>
      <c r="B71">
        <v>25766</v>
      </c>
      <c r="D71" s="4">
        <v>49724</v>
      </c>
      <c r="E71" s="4">
        <v>60380</v>
      </c>
      <c r="F71" s="4">
        <v>26130</v>
      </c>
      <c r="H71" s="5"/>
      <c r="I71" s="5"/>
      <c r="J71" s="5"/>
      <c r="L71" s="5"/>
    </row>
    <row r="72" spans="1:12" x14ac:dyDescent="0.25">
      <c r="A72" t="s">
        <v>66</v>
      </c>
      <c r="B72" s="49">
        <v>25786</v>
      </c>
      <c r="D72" s="4">
        <v>182080</v>
      </c>
      <c r="E72" s="4">
        <v>169920</v>
      </c>
      <c r="F72" s="4">
        <v>167520</v>
      </c>
      <c r="H72" s="5"/>
      <c r="I72" s="5"/>
      <c r="J72" s="5">
        <v>72.599999999999994</v>
      </c>
      <c r="L72" s="5">
        <v>72.599999999999994</v>
      </c>
    </row>
    <row r="73" spans="1:12" x14ac:dyDescent="0.25">
      <c r="A73" t="s">
        <v>66</v>
      </c>
      <c r="B73">
        <v>25887</v>
      </c>
      <c r="D73" s="4">
        <v>12587</v>
      </c>
      <c r="E73" s="4">
        <v>36861</v>
      </c>
      <c r="F73" s="4">
        <v>17686</v>
      </c>
      <c r="H73" s="5"/>
      <c r="I73" s="5"/>
      <c r="J73" s="5"/>
      <c r="L73" s="5"/>
    </row>
    <row r="74" spans="1:12" x14ac:dyDescent="0.25">
      <c r="A74" t="s">
        <v>66</v>
      </c>
      <c r="B74">
        <v>26947</v>
      </c>
      <c r="D74" s="4">
        <v>38063</v>
      </c>
      <c r="E74" s="4">
        <v>88373</v>
      </c>
      <c r="F74" s="4">
        <v>75533</v>
      </c>
      <c r="H74" s="5"/>
      <c r="I74" s="5"/>
      <c r="J74" s="5"/>
      <c r="L74" s="5"/>
    </row>
    <row r="75" spans="1:12" x14ac:dyDescent="0.25">
      <c r="A75" t="s">
        <v>66</v>
      </c>
      <c r="B75">
        <v>27345</v>
      </c>
      <c r="D75" s="4">
        <v>72631</v>
      </c>
      <c r="E75" s="4">
        <v>79281</v>
      </c>
      <c r="F75" s="4">
        <v>54262</v>
      </c>
      <c r="H75" s="5"/>
      <c r="I75" s="5"/>
      <c r="J75" s="5"/>
      <c r="L75" s="5"/>
    </row>
    <row r="76" spans="1:12" x14ac:dyDescent="0.25">
      <c r="A76" t="s">
        <v>66</v>
      </c>
      <c r="B76">
        <v>27347</v>
      </c>
      <c r="D76" s="4">
        <v>100099</v>
      </c>
      <c r="E76" s="4">
        <v>96571</v>
      </c>
      <c r="F76" s="4">
        <v>67795</v>
      </c>
      <c r="H76" s="5"/>
      <c r="I76" s="5"/>
      <c r="J76" s="5"/>
      <c r="L76" s="5"/>
    </row>
    <row r="77" spans="1:12" x14ac:dyDescent="0.25">
      <c r="A77" t="s">
        <v>66</v>
      </c>
      <c r="B77" s="49">
        <v>27348</v>
      </c>
      <c r="D77" s="4">
        <v>131440</v>
      </c>
      <c r="E77" s="4">
        <v>113880</v>
      </c>
      <c r="F77" s="4">
        <v>105320</v>
      </c>
      <c r="H77" s="5"/>
      <c r="I77" s="5"/>
      <c r="J77" s="5">
        <v>47.2</v>
      </c>
      <c r="L77" s="5">
        <v>47.2</v>
      </c>
    </row>
    <row r="78" spans="1:12" x14ac:dyDescent="0.25">
      <c r="A78" t="s">
        <v>66</v>
      </c>
      <c r="B78">
        <v>27371</v>
      </c>
      <c r="D78" s="4">
        <v>89646</v>
      </c>
      <c r="E78" s="4">
        <v>20431</v>
      </c>
      <c r="F78" s="4">
        <v>36410</v>
      </c>
      <c r="H78" s="5"/>
      <c r="I78" s="5"/>
      <c r="J78" s="5"/>
      <c r="L78" s="5"/>
    </row>
    <row r="79" spans="1:12" x14ac:dyDescent="0.25">
      <c r="A79" t="s">
        <v>66</v>
      </c>
      <c r="B79" s="49">
        <v>28808</v>
      </c>
      <c r="D79" s="4">
        <v>72842</v>
      </c>
      <c r="E79" s="4">
        <v>75729</v>
      </c>
      <c r="F79" s="4">
        <v>55353</v>
      </c>
      <c r="H79" s="5">
        <v>63.3</v>
      </c>
      <c r="I79" s="5">
        <v>45.8</v>
      </c>
      <c r="J79" s="5">
        <v>55.1</v>
      </c>
      <c r="L79" s="5">
        <v>55.1</v>
      </c>
    </row>
    <row r="80" spans="1:12" x14ac:dyDescent="0.25">
      <c r="A80" t="s">
        <v>66</v>
      </c>
      <c r="B80">
        <v>28816</v>
      </c>
      <c r="D80" s="4">
        <v>42376</v>
      </c>
      <c r="E80" s="4">
        <v>50054</v>
      </c>
      <c r="F80" s="4">
        <v>10664</v>
      </c>
      <c r="H80" s="5"/>
      <c r="I80" s="5"/>
      <c r="J80" s="5"/>
      <c r="L80" s="5"/>
    </row>
    <row r="81" spans="1:12" x14ac:dyDescent="0.25">
      <c r="A81" t="s">
        <v>66</v>
      </c>
      <c r="B81" s="49">
        <v>28859</v>
      </c>
      <c r="D81" s="4">
        <v>125700</v>
      </c>
      <c r="E81" s="4">
        <v>96360</v>
      </c>
      <c r="F81" s="4">
        <v>77280</v>
      </c>
      <c r="H81" s="5">
        <v>73.900000000000006</v>
      </c>
      <c r="I81" s="5">
        <v>67.400000000000006</v>
      </c>
      <c r="J81" s="5">
        <v>61.7</v>
      </c>
      <c r="L81" s="5">
        <v>61.7</v>
      </c>
    </row>
    <row r="82" spans="1:12" x14ac:dyDescent="0.25">
      <c r="A82" t="s">
        <v>66</v>
      </c>
      <c r="B82" s="49">
        <v>29566</v>
      </c>
      <c r="D82" s="4">
        <v>82560</v>
      </c>
      <c r="E82" s="4">
        <v>85140</v>
      </c>
      <c r="F82" s="4">
        <v>85680</v>
      </c>
      <c r="H82" s="5"/>
      <c r="I82" s="5"/>
      <c r="J82" s="5">
        <v>56.6</v>
      </c>
      <c r="L82" s="5">
        <v>56.6</v>
      </c>
    </row>
    <row r="83" spans="1:12" x14ac:dyDescent="0.25">
      <c r="A83" t="s">
        <v>66</v>
      </c>
      <c r="B83">
        <v>29641</v>
      </c>
      <c r="D83" s="4">
        <v>59027</v>
      </c>
      <c r="E83" s="4">
        <v>63783</v>
      </c>
      <c r="F83" s="4">
        <v>62696</v>
      </c>
      <c r="H83" s="5"/>
      <c r="I83" s="5"/>
      <c r="J83" s="5"/>
      <c r="L83" s="5"/>
    </row>
    <row r="84" spans="1:12" x14ac:dyDescent="0.25">
      <c r="A84" t="s">
        <v>66</v>
      </c>
      <c r="B84" s="49">
        <v>29682</v>
      </c>
      <c r="D84" s="4">
        <v>91680</v>
      </c>
      <c r="E84" s="4">
        <v>98080</v>
      </c>
      <c r="F84" s="4">
        <v>83600</v>
      </c>
      <c r="H84" s="5"/>
      <c r="I84" s="5"/>
      <c r="J84" s="5">
        <v>37.799999999999997</v>
      </c>
      <c r="L84" s="5">
        <v>37.799999999999997</v>
      </c>
    </row>
    <row r="85" spans="1:12" x14ac:dyDescent="0.25">
      <c r="A85" t="s">
        <v>66</v>
      </c>
      <c r="B85">
        <v>29688</v>
      </c>
      <c r="D85" s="4">
        <v>26221</v>
      </c>
      <c r="E85" s="4">
        <v>76585</v>
      </c>
      <c r="F85" s="4">
        <v>64412</v>
      </c>
      <c r="H85" s="5"/>
      <c r="I85" s="5"/>
      <c r="J85" s="5"/>
      <c r="L85" s="5"/>
    </row>
    <row r="86" spans="1:12" x14ac:dyDescent="0.25">
      <c r="A86" t="s">
        <v>66</v>
      </c>
      <c r="B86" s="50">
        <v>29705</v>
      </c>
      <c r="D86" s="4">
        <v>43756</v>
      </c>
      <c r="E86" s="4">
        <v>59443</v>
      </c>
      <c r="F86" s="4">
        <v>55316</v>
      </c>
      <c r="H86" s="5"/>
      <c r="I86" s="5"/>
      <c r="J86" s="5"/>
      <c r="L86" s="5"/>
    </row>
    <row r="87" spans="1:12" x14ac:dyDescent="0.25">
      <c r="A87" t="s">
        <v>66</v>
      </c>
      <c r="B87">
        <v>29709</v>
      </c>
      <c r="D87" s="4">
        <v>49613</v>
      </c>
      <c r="E87" s="4">
        <v>42402</v>
      </c>
      <c r="F87" s="4">
        <v>74986</v>
      </c>
      <c r="H87" s="5"/>
      <c r="I87" s="5"/>
      <c r="J87" s="5"/>
      <c r="L87" s="5"/>
    </row>
    <row r="88" spans="1:12" x14ac:dyDescent="0.25">
      <c r="A88" t="s">
        <v>66</v>
      </c>
      <c r="B88">
        <v>29716</v>
      </c>
      <c r="D88" s="4">
        <v>70559</v>
      </c>
      <c r="E88" s="4">
        <v>43433</v>
      </c>
      <c r="F88" s="4">
        <v>71323</v>
      </c>
      <c r="H88" s="5"/>
      <c r="I88" s="5"/>
      <c r="J88" s="5"/>
      <c r="L88" s="5"/>
    </row>
    <row r="89" spans="1:12" x14ac:dyDescent="0.25">
      <c r="A89" t="s">
        <v>66</v>
      </c>
      <c r="B89">
        <v>30082</v>
      </c>
      <c r="D89" s="4">
        <v>60347</v>
      </c>
      <c r="E89" s="4">
        <v>38500</v>
      </c>
      <c r="F89" s="4">
        <v>65005</v>
      </c>
      <c r="H89" s="5"/>
      <c r="I89" s="5"/>
      <c r="J89" s="5"/>
      <c r="L89" s="5"/>
    </row>
    <row r="90" spans="1:12" x14ac:dyDescent="0.25">
      <c r="A90" t="s">
        <v>66</v>
      </c>
      <c r="B90">
        <v>30083</v>
      </c>
      <c r="D90" s="4">
        <v>38601</v>
      </c>
      <c r="E90" s="4">
        <v>21410</v>
      </c>
      <c r="F90" s="4">
        <v>16436</v>
      </c>
      <c r="H90" s="5"/>
      <c r="I90" s="5"/>
      <c r="J90" s="5"/>
      <c r="L90" s="5"/>
    </row>
    <row r="91" spans="1:12" x14ac:dyDescent="0.25">
      <c r="A91" t="s">
        <v>66</v>
      </c>
      <c r="B91">
        <v>30089</v>
      </c>
      <c r="D91" s="4">
        <v>20768</v>
      </c>
      <c r="E91" s="4">
        <v>37945</v>
      </c>
      <c r="F91" s="4">
        <v>28371</v>
      </c>
      <c r="H91" s="5"/>
      <c r="I91" s="5"/>
      <c r="J91" s="5"/>
      <c r="L91" s="5"/>
    </row>
    <row r="92" spans="1:12" x14ac:dyDescent="0.25">
      <c r="A92" t="s">
        <v>66</v>
      </c>
      <c r="B92">
        <v>30090</v>
      </c>
      <c r="D92" s="4">
        <v>25842</v>
      </c>
      <c r="E92" s="4">
        <v>24421</v>
      </c>
      <c r="F92" s="4">
        <v>20042</v>
      </c>
      <c r="H92" s="5"/>
      <c r="I92" s="5"/>
      <c r="J92" s="5"/>
      <c r="L92" s="5"/>
    </row>
    <row r="93" spans="1:12" x14ac:dyDescent="0.25">
      <c r="A93" t="s">
        <v>66</v>
      </c>
      <c r="B93">
        <v>30101</v>
      </c>
      <c r="D93" s="4">
        <v>94293</v>
      </c>
      <c r="E93" s="4">
        <v>78127</v>
      </c>
      <c r="F93" s="4">
        <v>70971</v>
      </c>
      <c r="H93" s="5"/>
      <c r="I93" s="5"/>
      <c r="J93" s="5"/>
      <c r="L93" s="5"/>
    </row>
    <row r="94" spans="1:12" x14ac:dyDescent="0.25">
      <c r="A94" t="s">
        <v>66</v>
      </c>
      <c r="B94">
        <v>30102</v>
      </c>
      <c r="D94" s="4">
        <v>150294</v>
      </c>
      <c r="E94" s="4">
        <v>132057</v>
      </c>
      <c r="F94" s="4">
        <v>131475</v>
      </c>
      <c r="H94" s="5"/>
      <c r="I94" s="5"/>
      <c r="J94" s="5"/>
      <c r="L94" s="5"/>
    </row>
    <row r="95" spans="1:12" x14ac:dyDescent="0.25">
      <c r="A95" t="s">
        <v>66</v>
      </c>
      <c r="B95">
        <v>30108</v>
      </c>
      <c r="D95" s="4">
        <v>155880</v>
      </c>
      <c r="E95" s="4">
        <v>143800</v>
      </c>
      <c r="F95" s="4">
        <v>152960</v>
      </c>
      <c r="H95" s="5">
        <v>56.4</v>
      </c>
      <c r="I95" s="5">
        <v>66</v>
      </c>
      <c r="J95" s="5">
        <v>58</v>
      </c>
      <c r="L95" s="5">
        <v>58</v>
      </c>
    </row>
    <row r="96" spans="1:12" x14ac:dyDescent="0.25">
      <c r="A96" t="s">
        <v>66</v>
      </c>
      <c r="B96">
        <v>33507</v>
      </c>
      <c r="D96" s="4">
        <v>90095</v>
      </c>
      <c r="E96" s="4">
        <v>65154</v>
      </c>
      <c r="F96" s="4">
        <v>67448</v>
      </c>
      <c r="H96" s="5"/>
      <c r="I96" s="5"/>
      <c r="J96" s="5"/>
      <c r="L96" s="5"/>
    </row>
    <row r="97" spans="1:12" x14ac:dyDescent="0.25">
      <c r="A97" t="s">
        <v>66</v>
      </c>
      <c r="B97">
        <v>33508</v>
      </c>
      <c r="D97" s="4">
        <v>55109</v>
      </c>
      <c r="E97" s="4">
        <v>63120</v>
      </c>
      <c r="F97" s="4">
        <v>44714</v>
      </c>
      <c r="H97" s="5"/>
      <c r="I97" s="5"/>
      <c r="J97" s="5"/>
      <c r="L97" s="5"/>
    </row>
    <row r="98" spans="1:12" x14ac:dyDescent="0.25">
      <c r="A98" t="s">
        <v>66</v>
      </c>
      <c r="B98">
        <v>36145</v>
      </c>
      <c r="D98" s="4">
        <v>16223</v>
      </c>
      <c r="E98" s="4">
        <v>25806</v>
      </c>
      <c r="F98" s="4">
        <v>20436</v>
      </c>
      <c r="H98" s="5"/>
      <c r="I98" s="5"/>
      <c r="J98" s="5"/>
      <c r="L98" s="5"/>
    </row>
    <row r="99" spans="1:12" x14ac:dyDescent="0.25">
      <c r="A99" t="s">
        <v>66</v>
      </c>
      <c r="B99" s="49">
        <v>36159</v>
      </c>
      <c r="D99" s="4">
        <v>94480</v>
      </c>
      <c r="E99" s="4">
        <v>126960</v>
      </c>
      <c r="F99" s="4">
        <v>105440</v>
      </c>
      <c r="H99" s="5"/>
      <c r="I99" s="5"/>
      <c r="J99" s="5">
        <v>54.7</v>
      </c>
      <c r="L99" s="5">
        <v>54.7</v>
      </c>
    </row>
    <row r="100" spans="1:12" x14ac:dyDescent="0.25">
      <c r="A100" t="s">
        <v>66</v>
      </c>
      <c r="B100">
        <v>36248</v>
      </c>
      <c r="D100" s="4">
        <v>46079</v>
      </c>
      <c r="E100" s="4">
        <v>44957</v>
      </c>
      <c r="F100" s="4">
        <v>25479</v>
      </c>
      <c r="H100" s="5"/>
      <c r="I100" s="5"/>
      <c r="J100" s="5"/>
      <c r="L100" s="5"/>
    </row>
    <row r="101" spans="1:12" x14ac:dyDescent="0.25">
      <c r="A101" t="s">
        <v>66</v>
      </c>
      <c r="B101" s="49">
        <v>36270</v>
      </c>
      <c r="D101" s="4">
        <v>284280</v>
      </c>
      <c r="E101" s="4">
        <v>233160</v>
      </c>
      <c r="F101" s="4">
        <v>205680</v>
      </c>
      <c r="H101" s="5"/>
      <c r="I101" s="5"/>
      <c r="J101" s="5">
        <v>94.1</v>
      </c>
      <c r="L101" s="5">
        <v>94.1</v>
      </c>
    </row>
    <row r="102" spans="1:12" x14ac:dyDescent="0.25">
      <c r="A102" t="s">
        <v>66</v>
      </c>
      <c r="B102">
        <v>36277</v>
      </c>
      <c r="D102" s="4">
        <v>54109</v>
      </c>
      <c r="E102" s="4">
        <v>55383</v>
      </c>
      <c r="F102" s="4">
        <v>78765</v>
      </c>
      <c r="H102" s="5"/>
      <c r="I102" s="5"/>
      <c r="J102" s="5"/>
      <c r="L102" s="5"/>
    </row>
    <row r="103" spans="1:12" x14ac:dyDescent="0.25">
      <c r="A103" t="s">
        <v>66</v>
      </c>
      <c r="B103">
        <v>36278</v>
      </c>
      <c r="D103" s="4">
        <v>244080</v>
      </c>
      <c r="E103" s="4">
        <v>228240</v>
      </c>
      <c r="F103" s="4">
        <v>252120</v>
      </c>
      <c r="H103" s="5">
        <v>112</v>
      </c>
      <c r="I103" s="5">
        <v>125</v>
      </c>
      <c r="J103" s="5">
        <v>131.19999999999999</v>
      </c>
      <c r="L103" s="5">
        <v>131.19999999999999</v>
      </c>
    </row>
    <row r="104" spans="1:12" x14ac:dyDescent="0.25">
      <c r="A104" t="s">
        <v>66</v>
      </c>
      <c r="B104">
        <v>36279</v>
      </c>
      <c r="D104" s="4">
        <v>111840</v>
      </c>
      <c r="E104" s="4">
        <v>204720</v>
      </c>
      <c r="F104" s="4">
        <v>160560</v>
      </c>
      <c r="H104" s="5">
        <v>67.3</v>
      </c>
      <c r="I104" s="5">
        <v>76.8</v>
      </c>
      <c r="J104" s="5">
        <v>78.400000000000006</v>
      </c>
      <c r="L104" s="5">
        <v>78.400000000000006</v>
      </c>
    </row>
    <row r="105" spans="1:12" x14ac:dyDescent="0.25">
      <c r="A105" t="s">
        <v>66</v>
      </c>
      <c r="B105">
        <v>36993</v>
      </c>
      <c r="D105" s="4">
        <v>124500</v>
      </c>
      <c r="E105" s="4">
        <v>200700</v>
      </c>
      <c r="F105" s="4">
        <v>160020</v>
      </c>
      <c r="H105" s="5"/>
      <c r="I105" s="5"/>
      <c r="J105" s="5">
        <v>80.900000000000006</v>
      </c>
      <c r="L105" s="5">
        <v>80.900000000000006</v>
      </c>
    </row>
    <row r="106" spans="1:12" x14ac:dyDescent="0.25">
      <c r="A106" t="s">
        <v>66</v>
      </c>
      <c r="B106">
        <v>37032</v>
      </c>
      <c r="D106" s="4">
        <v>48312</v>
      </c>
      <c r="E106" s="4">
        <v>61085</v>
      </c>
      <c r="F106" s="4">
        <v>40378</v>
      </c>
      <c r="H106" s="5"/>
      <c r="I106" s="5"/>
      <c r="J106" s="5"/>
      <c r="L106" s="5"/>
    </row>
    <row r="107" spans="1:12" x14ac:dyDescent="0.25">
      <c r="A107" t="s">
        <v>66</v>
      </c>
      <c r="B107">
        <v>37033</v>
      </c>
      <c r="D107" s="4">
        <v>75920</v>
      </c>
      <c r="E107" s="4">
        <v>87280</v>
      </c>
      <c r="F107" s="4">
        <v>69920</v>
      </c>
      <c r="H107" s="5"/>
      <c r="I107" s="5"/>
      <c r="J107" s="5">
        <v>36.5</v>
      </c>
      <c r="L107" s="5">
        <v>36.5</v>
      </c>
    </row>
    <row r="108" spans="1:12" x14ac:dyDescent="0.25">
      <c r="A108" t="s">
        <v>66</v>
      </c>
      <c r="B108">
        <v>37104</v>
      </c>
      <c r="D108" s="4">
        <v>52575</v>
      </c>
      <c r="E108" s="4">
        <v>67400</v>
      </c>
      <c r="F108" s="4">
        <v>48657</v>
      </c>
      <c r="H108" s="5"/>
      <c r="I108" s="5"/>
      <c r="J108" s="5"/>
      <c r="L108" s="5"/>
    </row>
    <row r="109" spans="1:12" x14ac:dyDescent="0.25">
      <c r="A109" t="s">
        <v>66</v>
      </c>
      <c r="B109">
        <v>37142</v>
      </c>
      <c r="D109" s="4">
        <v>80295</v>
      </c>
      <c r="E109" s="4">
        <v>104135</v>
      </c>
      <c r="F109" s="4">
        <v>63184</v>
      </c>
      <c r="H109" s="5"/>
      <c r="I109" s="5"/>
      <c r="J109" s="5"/>
      <c r="L109" s="5"/>
    </row>
    <row r="110" spans="1:12" x14ac:dyDescent="0.25">
      <c r="A110" t="s">
        <v>66</v>
      </c>
      <c r="B110">
        <v>37979</v>
      </c>
      <c r="D110" s="4">
        <v>25980</v>
      </c>
      <c r="E110" s="4">
        <v>35100</v>
      </c>
      <c r="F110" s="4">
        <v>29880</v>
      </c>
      <c r="H110" s="5"/>
      <c r="I110" s="5"/>
      <c r="J110" s="5">
        <v>49.9</v>
      </c>
      <c r="L110" s="5">
        <v>49.9</v>
      </c>
    </row>
    <row r="111" spans="1:12" x14ac:dyDescent="0.25">
      <c r="A111" t="s">
        <v>66</v>
      </c>
      <c r="B111">
        <v>38117</v>
      </c>
      <c r="D111" s="4">
        <v>39695</v>
      </c>
      <c r="E111" s="4">
        <v>23815</v>
      </c>
      <c r="F111" s="4">
        <v>25417</v>
      </c>
      <c r="H111" s="5"/>
      <c r="I111" s="5"/>
      <c r="J111" s="5"/>
      <c r="L111" s="5"/>
    </row>
    <row r="112" spans="1:12" x14ac:dyDescent="0.25">
      <c r="A112" t="s">
        <v>66</v>
      </c>
      <c r="B112">
        <v>39378</v>
      </c>
      <c r="D112" s="4">
        <v>17460</v>
      </c>
      <c r="E112" s="4">
        <v>28260</v>
      </c>
      <c r="F112" s="4">
        <v>16020</v>
      </c>
      <c r="H112" s="5"/>
      <c r="I112" s="5"/>
      <c r="J112" s="5">
        <v>53.7</v>
      </c>
      <c r="L112" s="5">
        <v>53.7</v>
      </c>
    </row>
    <row r="113" spans="1:12" x14ac:dyDescent="0.25">
      <c r="A113" t="s">
        <v>66</v>
      </c>
      <c r="B113">
        <v>40147</v>
      </c>
      <c r="D113" s="4">
        <v>29280</v>
      </c>
      <c r="E113" s="4">
        <v>8040</v>
      </c>
      <c r="F113" s="4">
        <v>23220</v>
      </c>
      <c r="H113" s="5">
        <v>54.7</v>
      </c>
      <c r="I113" s="5">
        <v>34.700000000000003</v>
      </c>
      <c r="J113" s="5">
        <v>0</v>
      </c>
      <c r="L113" s="5">
        <v>0</v>
      </c>
    </row>
    <row r="114" spans="1:12" x14ac:dyDescent="0.25">
      <c r="A114" t="s">
        <v>66</v>
      </c>
      <c r="B114">
        <v>40166</v>
      </c>
      <c r="D114" s="4">
        <v>8044</v>
      </c>
      <c r="E114" s="4">
        <v>9661</v>
      </c>
      <c r="F114" s="4">
        <v>7392</v>
      </c>
      <c r="H114" s="5"/>
      <c r="I114" s="5"/>
      <c r="J114" s="5"/>
      <c r="L114" s="5"/>
    </row>
    <row r="115" spans="1:12" x14ac:dyDescent="0.25">
      <c r="A115" t="s">
        <v>66</v>
      </c>
      <c r="B115">
        <v>40210</v>
      </c>
      <c r="D115" s="4">
        <v>56320</v>
      </c>
      <c r="E115" s="4">
        <v>52400</v>
      </c>
      <c r="F115" s="4">
        <v>53280</v>
      </c>
      <c r="H115" s="5"/>
      <c r="I115" s="5"/>
      <c r="J115" s="5">
        <v>34.200000000000003</v>
      </c>
      <c r="L115" s="5">
        <v>34.200000000000003</v>
      </c>
    </row>
    <row r="116" spans="1:12" x14ac:dyDescent="0.25">
      <c r="A116" t="s">
        <v>66</v>
      </c>
      <c r="B116">
        <v>40263</v>
      </c>
      <c r="D116" s="4">
        <v>41083</v>
      </c>
      <c r="E116" s="4">
        <v>41130</v>
      </c>
      <c r="F116" s="4">
        <v>27201</v>
      </c>
      <c r="H116" s="5"/>
      <c r="I116" s="5"/>
      <c r="J116" s="5"/>
      <c r="L116" s="5"/>
    </row>
    <row r="117" spans="1:12" x14ac:dyDescent="0.25">
      <c r="A117" t="s">
        <v>66</v>
      </c>
      <c r="B117">
        <v>40715</v>
      </c>
      <c r="D117" s="4">
        <v>75360</v>
      </c>
      <c r="E117" s="4">
        <v>57141</v>
      </c>
      <c r="F117" s="4">
        <v>40903</v>
      </c>
      <c r="H117" s="5"/>
      <c r="I117" s="5"/>
      <c r="J117" s="5"/>
      <c r="L117" s="5"/>
    </row>
    <row r="118" spans="1:12" x14ac:dyDescent="0.25">
      <c r="A118" t="s">
        <v>66</v>
      </c>
      <c r="B118">
        <v>40716</v>
      </c>
      <c r="D118" s="4">
        <v>38457</v>
      </c>
      <c r="E118" s="4">
        <v>33726</v>
      </c>
      <c r="F118" s="4">
        <v>29142</v>
      </c>
      <c r="H118" s="5"/>
      <c r="I118" s="5"/>
      <c r="J118" s="5"/>
      <c r="L118" s="5"/>
    </row>
    <row r="119" spans="1:12" x14ac:dyDescent="0.25">
      <c r="A119" t="s">
        <v>66</v>
      </c>
      <c r="B119">
        <v>40717</v>
      </c>
      <c r="D119" s="4">
        <v>57238</v>
      </c>
      <c r="E119" s="4">
        <v>53782</v>
      </c>
      <c r="F119" s="4">
        <v>18162</v>
      </c>
      <c r="H119" s="5"/>
      <c r="I119" s="5"/>
      <c r="J119" s="5"/>
      <c r="L119" s="5"/>
    </row>
    <row r="120" spans="1:12" x14ac:dyDescent="0.25">
      <c r="A120" t="s">
        <v>66</v>
      </c>
      <c r="B120">
        <v>41114</v>
      </c>
      <c r="D120" s="4">
        <v>44604</v>
      </c>
      <c r="E120" s="4">
        <v>29704</v>
      </c>
      <c r="F120" s="4">
        <v>27799</v>
      </c>
      <c r="H120" s="5"/>
      <c r="I120" s="5"/>
      <c r="J120" s="5"/>
      <c r="L120" s="5"/>
    </row>
    <row r="121" spans="1:12" x14ac:dyDescent="0.25">
      <c r="A121" t="s">
        <v>66</v>
      </c>
      <c r="B121">
        <v>44877</v>
      </c>
      <c r="D121" s="4">
        <v>66640</v>
      </c>
      <c r="E121" s="4">
        <v>54665</v>
      </c>
      <c r="F121" s="4">
        <v>58777</v>
      </c>
      <c r="H121" s="5"/>
      <c r="I121" s="5"/>
      <c r="J121" s="5"/>
      <c r="L121" s="5"/>
    </row>
    <row r="122" spans="1:12" x14ac:dyDescent="0.25">
      <c r="A122" t="s">
        <v>66</v>
      </c>
      <c r="B122">
        <v>45178</v>
      </c>
      <c r="D122" s="4">
        <v>62553</v>
      </c>
      <c r="E122" s="4">
        <v>61990</v>
      </c>
      <c r="F122" s="4">
        <v>56722</v>
      </c>
      <c r="H122" s="5"/>
      <c r="I122" s="5"/>
      <c r="J122" s="5"/>
      <c r="L122" s="5"/>
    </row>
    <row r="123" spans="1:12" x14ac:dyDescent="0.25">
      <c r="A123" t="s">
        <v>66</v>
      </c>
      <c r="B123" s="49">
        <v>45307</v>
      </c>
      <c r="D123" s="4">
        <v>100280</v>
      </c>
      <c r="E123" s="4">
        <v>127440</v>
      </c>
      <c r="F123" s="4">
        <v>121600</v>
      </c>
      <c r="H123" s="5"/>
      <c r="I123" s="5"/>
      <c r="J123" s="5">
        <v>64</v>
      </c>
      <c r="L123" s="5">
        <v>64</v>
      </c>
    </row>
    <row r="124" spans="1:12" x14ac:dyDescent="0.25">
      <c r="A124" t="s">
        <v>66</v>
      </c>
      <c r="B124" s="49">
        <v>45429</v>
      </c>
      <c r="D124" s="4">
        <v>90240</v>
      </c>
      <c r="E124" s="4">
        <v>68220</v>
      </c>
      <c r="F124" s="4">
        <v>84960</v>
      </c>
      <c r="H124" s="5">
        <v>51.2</v>
      </c>
      <c r="I124" s="5">
        <v>34.799999999999997</v>
      </c>
      <c r="J124" s="5">
        <v>46</v>
      </c>
      <c r="L124" s="5">
        <v>46</v>
      </c>
    </row>
    <row r="125" spans="1:12" x14ac:dyDescent="0.25">
      <c r="A125" t="s">
        <v>66</v>
      </c>
      <c r="B125">
        <v>45594</v>
      </c>
      <c r="D125" s="4">
        <v>22499</v>
      </c>
      <c r="E125" s="4">
        <v>30018</v>
      </c>
      <c r="F125" s="4">
        <v>50258</v>
      </c>
      <c r="H125" s="5"/>
      <c r="I125" s="5"/>
      <c r="J125" s="5"/>
      <c r="L125" s="5"/>
    </row>
    <row r="126" spans="1:12" x14ac:dyDescent="0.25">
      <c r="A126" t="s">
        <v>66</v>
      </c>
      <c r="B126">
        <v>45620</v>
      </c>
      <c r="D126" s="4">
        <v>68129</v>
      </c>
      <c r="E126" s="4">
        <v>118393</v>
      </c>
      <c r="F126" s="4">
        <v>123681</v>
      </c>
      <c r="H126" s="5"/>
      <c r="I126" s="5"/>
      <c r="J126" s="5"/>
      <c r="L126" s="5"/>
    </row>
    <row r="127" spans="1:12" x14ac:dyDescent="0.25">
      <c r="A127" t="s">
        <v>66</v>
      </c>
      <c r="B127" s="49">
        <v>45621</v>
      </c>
      <c r="D127" s="4">
        <v>76020</v>
      </c>
      <c r="E127" s="4">
        <v>63900</v>
      </c>
      <c r="F127" s="4">
        <v>135420</v>
      </c>
      <c r="H127" s="5"/>
      <c r="I127" s="5"/>
      <c r="J127" s="5">
        <v>61.4</v>
      </c>
      <c r="L127" s="5">
        <v>61.4</v>
      </c>
    </row>
    <row r="128" spans="1:12" x14ac:dyDescent="0.25">
      <c r="A128" t="s">
        <v>66</v>
      </c>
      <c r="B128">
        <v>45622</v>
      </c>
      <c r="D128" s="4">
        <v>64415</v>
      </c>
      <c r="E128" s="4">
        <v>70263</v>
      </c>
      <c r="F128" s="4">
        <v>68612</v>
      </c>
      <c r="H128" s="5"/>
      <c r="I128" s="5"/>
      <c r="J128" s="5"/>
      <c r="L128" s="5"/>
    </row>
    <row r="129" spans="1:12" x14ac:dyDescent="0.25">
      <c r="A129" t="s">
        <v>66</v>
      </c>
      <c r="B129">
        <v>45623</v>
      </c>
      <c r="D129" s="4">
        <v>44340</v>
      </c>
      <c r="E129" s="4">
        <v>54360</v>
      </c>
      <c r="F129" s="4">
        <v>30360</v>
      </c>
      <c r="H129" s="5"/>
      <c r="I129" s="5"/>
      <c r="J129" s="5">
        <v>19.600000000000001</v>
      </c>
      <c r="L129" s="5">
        <v>19.600000000000001</v>
      </c>
    </row>
    <row r="130" spans="1:12" x14ac:dyDescent="0.25">
      <c r="A130" t="s">
        <v>66</v>
      </c>
      <c r="B130">
        <v>45659</v>
      </c>
      <c r="D130" s="4">
        <v>12441</v>
      </c>
      <c r="E130" s="4">
        <v>14614</v>
      </c>
      <c r="F130" s="4">
        <v>31000</v>
      </c>
      <c r="H130" s="5"/>
      <c r="I130" s="5"/>
      <c r="J130" s="5"/>
      <c r="L130" s="5"/>
    </row>
    <row r="131" spans="1:12" x14ac:dyDescent="0.25">
      <c r="A131" t="s">
        <v>66</v>
      </c>
      <c r="B131">
        <v>46545</v>
      </c>
      <c r="D131" s="4">
        <v>65880</v>
      </c>
      <c r="E131" s="4">
        <v>67500</v>
      </c>
      <c r="F131" s="4">
        <v>69060</v>
      </c>
      <c r="H131" s="5">
        <v>0</v>
      </c>
      <c r="I131" s="5"/>
      <c r="J131" s="5">
        <v>31.6</v>
      </c>
      <c r="L131" s="5">
        <v>31.6</v>
      </c>
    </row>
    <row r="132" spans="1:12" x14ac:dyDescent="0.25">
      <c r="A132" t="s">
        <v>66</v>
      </c>
      <c r="B132">
        <v>46984</v>
      </c>
      <c r="D132" s="4">
        <v>125920</v>
      </c>
      <c r="E132" s="4">
        <v>138160</v>
      </c>
      <c r="F132" s="4">
        <v>130640</v>
      </c>
      <c r="H132" s="5">
        <v>0</v>
      </c>
      <c r="I132" s="5"/>
      <c r="J132" s="5">
        <v>71.3</v>
      </c>
      <c r="L132" s="5">
        <v>71.3</v>
      </c>
    </row>
    <row r="133" spans="1:12" x14ac:dyDescent="0.25">
      <c r="A133" t="s">
        <v>66</v>
      </c>
      <c r="B133">
        <v>46987</v>
      </c>
      <c r="D133" s="4">
        <v>55269</v>
      </c>
      <c r="E133" s="4">
        <v>86942</v>
      </c>
      <c r="F133" s="4">
        <v>59279</v>
      </c>
      <c r="H133" s="5"/>
      <c r="I133" s="5"/>
      <c r="J133" s="5"/>
      <c r="L133" s="5"/>
    </row>
    <row r="134" spans="1:12" x14ac:dyDescent="0.25">
      <c r="A134" t="s">
        <v>66</v>
      </c>
      <c r="B134">
        <v>47804</v>
      </c>
      <c r="D134" s="4">
        <v>109320</v>
      </c>
      <c r="E134" s="4">
        <v>98700</v>
      </c>
      <c r="F134" s="4">
        <v>107280</v>
      </c>
      <c r="H134" s="5">
        <v>0</v>
      </c>
      <c r="I134" s="5"/>
      <c r="J134" s="5">
        <v>48.7</v>
      </c>
      <c r="L134" s="5">
        <v>48.7</v>
      </c>
    </row>
    <row r="135" spans="1:12" x14ac:dyDescent="0.25">
      <c r="A135" t="s">
        <v>66</v>
      </c>
      <c r="B135">
        <v>48094</v>
      </c>
      <c r="D135" s="4">
        <v>40858</v>
      </c>
      <c r="E135" s="4">
        <v>42835</v>
      </c>
      <c r="F135" s="4">
        <v>40319</v>
      </c>
      <c r="H135" s="5"/>
      <c r="I135" s="5"/>
      <c r="J135" s="5"/>
      <c r="L135" s="5"/>
    </row>
    <row r="136" spans="1:12" x14ac:dyDescent="0.25">
      <c r="A136" t="s">
        <v>66</v>
      </c>
      <c r="B136" s="49">
        <v>48095</v>
      </c>
      <c r="D136" s="4">
        <v>97920</v>
      </c>
      <c r="E136" s="4">
        <v>134000</v>
      </c>
      <c r="F136" s="4">
        <v>111520</v>
      </c>
      <c r="H136" s="5">
        <v>0</v>
      </c>
      <c r="I136" s="5"/>
      <c r="J136" s="5">
        <v>85.8</v>
      </c>
      <c r="L136" s="5">
        <v>85.8</v>
      </c>
    </row>
    <row r="137" spans="1:12" x14ac:dyDescent="0.25">
      <c r="A137" t="s">
        <v>66</v>
      </c>
      <c r="B137">
        <v>48129</v>
      </c>
      <c r="D137" s="4">
        <v>39505</v>
      </c>
      <c r="E137" s="4">
        <v>40237</v>
      </c>
      <c r="F137" s="4">
        <v>28253</v>
      </c>
      <c r="H137" s="5"/>
      <c r="I137" s="5"/>
      <c r="J137" s="5"/>
      <c r="L137" s="5"/>
    </row>
    <row r="138" spans="1:12" x14ac:dyDescent="0.25">
      <c r="A138" t="s">
        <v>66</v>
      </c>
      <c r="B138">
        <v>48134</v>
      </c>
      <c r="D138" s="4">
        <v>56577</v>
      </c>
      <c r="E138" s="4">
        <v>60273</v>
      </c>
      <c r="F138" s="4">
        <v>59537</v>
      </c>
      <c r="H138" s="5"/>
      <c r="I138" s="5"/>
      <c r="J138" s="5"/>
      <c r="L138" s="5"/>
    </row>
    <row r="139" spans="1:12" x14ac:dyDescent="0.25">
      <c r="A139" t="s">
        <v>66</v>
      </c>
      <c r="B139">
        <v>48149</v>
      </c>
      <c r="D139" s="4">
        <v>94581</v>
      </c>
      <c r="E139" s="4">
        <v>65875</v>
      </c>
      <c r="F139" s="4">
        <v>76001</v>
      </c>
      <c r="H139" s="5"/>
      <c r="I139" s="5"/>
      <c r="J139" s="5"/>
      <c r="L139" s="5"/>
    </row>
    <row r="140" spans="1:12" x14ac:dyDescent="0.25">
      <c r="A140" t="s">
        <v>66</v>
      </c>
      <c r="B140">
        <v>48167</v>
      </c>
      <c r="D140" s="4">
        <v>36305</v>
      </c>
      <c r="E140" s="4">
        <v>63981</v>
      </c>
      <c r="F140" s="4">
        <v>33984</v>
      </c>
      <c r="H140" s="5"/>
      <c r="I140" s="5"/>
      <c r="J140" s="5"/>
      <c r="L140" s="5"/>
    </row>
    <row r="141" spans="1:12" x14ac:dyDescent="0.25">
      <c r="A141" t="s">
        <v>66</v>
      </c>
      <c r="B141">
        <v>48198</v>
      </c>
      <c r="D141" s="4">
        <v>35040</v>
      </c>
      <c r="E141" s="4">
        <v>55400</v>
      </c>
      <c r="F141" s="4">
        <v>48000</v>
      </c>
      <c r="H141" s="5">
        <v>0</v>
      </c>
      <c r="I141" s="5"/>
      <c r="J141" s="5">
        <v>23</v>
      </c>
      <c r="L141" s="5">
        <v>23</v>
      </c>
    </row>
    <row r="142" spans="1:12" x14ac:dyDescent="0.25">
      <c r="A142" t="s">
        <v>66</v>
      </c>
      <c r="B142">
        <v>48309</v>
      </c>
      <c r="D142" s="4">
        <v>151442</v>
      </c>
      <c r="E142" s="4">
        <v>69333</v>
      </c>
      <c r="F142" s="4">
        <v>22411</v>
      </c>
      <c r="H142" s="5"/>
      <c r="I142" s="5"/>
      <c r="J142" s="5"/>
      <c r="L142" s="5"/>
    </row>
    <row r="143" spans="1:12" x14ac:dyDescent="0.25">
      <c r="A143" t="s">
        <v>66</v>
      </c>
      <c r="B143">
        <v>48310</v>
      </c>
      <c r="D143" s="4">
        <v>136213</v>
      </c>
      <c r="E143" s="4">
        <v>94063</v>
      </c>
      <c r="F143" s="4">
        <v>73811</v>
      </c>
      <c r="H143" s="5"/>
      <c r="I143" s="5"/>
      <c r="J143" s="5"/>
      <c r="L143" s="5"/>
    </row>
    <row r="144" spans="1:12" x14ac:dyDescent="0.25">
      <c r="A144" t="s">
        <v>66</v>
      </c>
      <c r="B144">
        <v>48337</v>
      </c>
      <c r="D144" s="4">
        <v>37741</v>
      </c>
      <c r="E144" s="4">
        <v>50703</v>
      </c>
      <c r="F144" s="4">
        <v>23220</v>
      </c>
      <c r="H144" s="5"/>
      <c r="I144" s="5"/>
      <c r="J144" s="5"/>
      <c r="L144" s="5"/>
    </row>
    <row r="145" spans="1:12" x14ac:dyDescent="0.25">
      <c r="A145" t="s">
        <v>66</v>
      </c>
      <c r="B145">
        <v>48809</v>
      </c>
      <c r="D145" s="4">
        <v>65000</v>
      </c>
      <c r="E145" s="4">
        <v>69320</v>
      </c>
      <c r="F145" s="4">
        <v>46000</v>
      </c>
      <c r="H145" s="5">
        <v>0</v>
      </c>
      <c r="I145" s="5"/>
      <c r="J145" s="5">
        <v>62.7</v>
      </c>
      <c r="L145" s="5">
        <v>62.7</v>
      </c>
    </row>
    <row r="146" spans="1:12" x14ac:dyDescent="0.25">
      <c r="A146" t="s">
        <v>66</v>
      </c>
      <c r="B146" s="49">
        <v>49691</v>
      </c>
      <c r="D146" s="4">
        <v>123900</v>
      </c>
      <c r="E146" s="4">
        <v>116640</v>
      </c>
      <c r="F146" s="4">
        <v>115140</v>
      </c>
      <c r="H146" s="5">
        <v>0</v>
      </c>
      <c r="I146" s="5"/>
      <c r="J146" s="5">
        <v>74.099999999999994</v>
      </c>
      <c r="L146" s="5">
        <v>74.099999999999994</v>
      </c>
    </row>
    <row r="147" spans="1:12" x14ac:dyDescent="0.25">
      <c r="A147" t="s">
        <v>66</v>
      </c>
      <c r="B147">
        <v>49692</v>
      </c>
      <c r="D147" s="4">
        <v>96010</v>
      </c>
      <c r="E147" s="4">
        <v>97730</v>
      </c>
      <c r="F147" s="4">
        <v>89831</v>
      </c>
      <c r="H147" s="5"/>
      <c r="I147" s="5"/>
      <c r="J147" s="5"/>
      <c r="L147" s="5"/>
    </row>
    <row r="148" spans="1:12" x14ac:dyDescent="0.25">
      <c r="A148" t="s">
        <v>66</v>
      </c>
      <c r="B148">
        <v>49926</v>
      </c>
      <c r="D148" s="4">
        <v>74026</v>
      </c>
      <c r="E148" s="4">
        <v>42344</v>
      </c>
      <c r="F148" s="4">
        <v>30747</v>
      </c>
      <c r="H148" s="5"/>
      <c r="I148" s="5"/>
      <c r="J148" s="5"/>
      <c r="L148" s="5"/>
    </row>
    <row r="149" spans="1:12" x14ac:dyDescent="0.25">
      <c r="A149" t="s">
        <v>66</v>
      </c>
      <c r="B149" s="49">
        <v>49935</v>
      </c>
      <c r="D149" s="4">
        <v>79760</v>
      </c>
      <c r="E149" s="4">
        <v>62920</v>
      </c>
      <c r="F149" s="4">
        <v>72400</v>
      </c>
      <c r="H149" s="5">
        <v>76.599999999999994</v>
      </c>
      <c r="I149" s="5">
        <v>29.4</v>
      </c>
      <c r="J149" s="5">
        <v>30.8</v>
      </c>
      <c r="L149" s="5">
        <v>30.8</v>
      </c>
    </row>
    <row r="150" spans="1:12" x14ac:dyDescent="0.25">
      <c r="A150" t="s">
        <v>66</v>
      </c>
      <c r="B150">
        <v>49936</v>
      </c>
      <c r="D150" s="4">
        <v>30120</v>
      </c>
      <c r="E150" s="4">
        <v>39187</v>
      </c>
      <c r="F150" s="4">
        <v>41920</v>
      </c>
      <c r="H150" s="5"/>
      <c r="I150" s="5"/>
      <c r="J150" s="5"/>
      <c r="L150" s="5"/>
    </row>
    <row r="151" spans="1:12" x14ac:dyDescent="0.25">
      <c r="A151" t="s">
        <v>66</v>
      </c>
      <c r="B151">
        <v>49943</v>
      </c>
      <c r="D151" s="4">
        <v>51702</v>
      </c>
      <c r="E151" s="4">
        <v>53249</v>
      </c>
      <c r="F151" s="4">
        <v>43003</v>
      </c>
      <c r="H151" s="5"/>
      <c r="I151" s="5"/>
      <c r="J151" s="5"/>
      <c r="L151" s="5"/>
    </row>
    <row r="152" spans="1:12" x14ac:dyDescent="0.25">
      <c r="A152" t="s">
        <v>66</v>
      </c>
      <c r="B152">
        <v>50005</v>
      </c>
      <c r="D152" s="4">
        <v>24315</v>
      </c>
      <c r="E152" s="4">
        <v>33670</v>
      </c>
      <c r="F152" s="4">
        <v>24250</v>
      </c>
      <c r="H152" s="5"/>
      <c r="I152" s="5"/>
      <c r="J152" s="5"/>
      <c r="L152" s="5"/>
    </row>
    <row r="153" spans="1:12" x14ac:dyDescent="0.25">
      <c r="A153" t="s">
        <v>66</v>
      </c>
      <c r="B153">
        <v>50834</v>
      </c>
      <c r="D153" s="4">
        <v>252360</v>
      </c>
      <c r="E153" s="4">
        <v>211320</v>
      </c>
      <c r="F153" s="4">
        <v>246960</v>
      </c>
      <c r="H153" s="5">
        <v>73.400000000000006</v>
      </c>
      <c r="I153" s="5">
        <v>74.3</v>
      </c>
      <c r="J153" s="5">
        <v>124</v>
      </c>
      <c r="L153" s="5">
        <v>124</v>
      </c>
    </row>
    <row r="154" spans="1:12" x14ac:dyDescent="0.25">
      <c r="A154" t="s">
        <v>66</v>
      </c>
      <c r="B154">
        <v>52050</v>
      </c>
      <c r="D154" s="4">
        <v>54411</v>
      </c>
      <c r="E154" s="4">
        <v>22227</v>
      </c>
      <c r="F154" s="4">
        <v>43439</v>
      </c>
      <c r="H154" s="5"/>
      <c r="I154" s="5"/>
      <c r="J154" s="5"/>
      <c r="L154" s="5"/>
    </row>
    <row r="155" spans="1:12" x14ac:dyDescent="0.25">
      <c r="A155" t="s">
        <v>66</v>
      </c>
      <c r="B155">
        <v>52131</v>
      </c>
      <c r="D155" s="4">
        <v>37800</v>
      </c>
      <c r="E155" s="4">
        <v>31760</v>
      </c>
      <c r="F155" s="4">
        <v>27320</v>
      </c>
      <c r="H155" s="5"/>
      <c r="I155" s="5"/>
      <c r="J155" s="5">
        <v>26.9</v>
      </c>
      <c r="L155" s="5">
        <v>26.9</v>
      </c>
    </row>
    <row r="156" spans="1:12" x14ac:dyDescent="0.25">
      <c r="A156" t="s">
        <v>66</v>
      </c>
      <c r="B156">
        <v>52140</v>
      </c>
      <c r="D156" s="4">
        <v>28461</v>
      </c>
      <c r="E156" s="4">
        <v>51270</v>
      </c>
      <c r="F156" s="4">
        <v>42543</v>
      </c>
      <c r="H156" s="5"/>
      <c r="I156" s="5"/>
      <c r="J156" s="5"/>
      <c r="L156" s="5"/>
    </row>
    <row r="157" spans="1:12" x14ac:dyDescent="0.25">
      <c r="A157" t="s">
        <v>66</v>
      </c>
      <c r="B157">
        <v>52141</v>
      </c>
      <c r="D157" s="4">
        <v>47894</v>
      </c>
      <c r="E157" s="4">
        <v>41925</v>
      </c>
      <c r="F157" s="4">
        <v>40849</v>
      </c>
      <c r="H157" s="5"/>
      <c r="I157" s="5"/>
      <c r="J157" s="5"/>
      <c r="L157" s="5"/>
    </row>
    <row r="158" spans="1:12" x14ac:dyDescent="0.25">
      <c r="A158" t="s">
        <v>66</v>
      </c>
      <c r="B158">
        <v>52168</v>
      </c>
      <c r="D158" s="4">
        <v>36064</v>
      </c>
      <c r="E158" s="4">
        <v>31052</v>
      </c>
      <c r="F158" s="4">
        <v>17021</v>
      </c>
      <c r="H158" s="5"/>
      <c r="I158" s="5"/>
      <c r="J158" s="5"/>
      <c r="L158" s="5"/>
    </row>
    <row r="159" spans="1:12" x14ac:dyDescent="0.25">
      <c r="A159" t="s">
        <v>66</v>
      </c>
      <c r="B159">
        <v>52170</v>
      </c>
      <c r="D159" s="4">
        <v>58622</v>
      </c>
      <c r="E159" s="4">
        <v>59427</v>
      </c>
      <c r="F159" s="4">
        <v>52898</v>
      </c>
      <c r="H159" s="5"/>
      <c r="I159" s="5"/>
      <c r="J159" s="5"/>
      <c r="L159" s="5"/>
    </row>
    <row r="160" spans="1:12" x14ac:dyDescent="0.25">
      <c r="A160" t="s">
        <v>66</v>
      </c>
      <c r="B160">
        <v>52178</v>
      </c>
      <c r="D160" s="4">
        <v>158400</v>
      </c>
      <c r="E160" s="4">
        <v>114560</v>
      </c>
      <c r="F160" s="4">
        <v>91200</v>
      </c>
      <c r="H160" s="5"/>
      <c r="I160" s="5"/>
      <c r="J160" s="5">
        <v>41.3</v>
      </c>
      <c r="L160" s="5">
        <v>41.3</v>
      </c>
    </row>
    <row r="161" spans="1:12" x14ac:dyDescent="0.25">
      <c r="A161" t="s">
        <v>66</v>
      </c>
      <c r="B161">
        <v>52416</v>
      </c>
      <c r="D161" s="4">
        <v>78720</v>
      </c>
      <c r="E161" s="4">
        <v>95040</v>
      </c>
      <c r="F161" s="4">
        <v>124860</v>
      </c>
      <c r="H161" s="5"/>
      <c r="I161" s="5"/>
      <c r="J161" s="5">
        <v>53.2</v>
      </c>
      <c r="L161" s="5">
        <v>53.2</v>
      </c>
    </row>
    <row r="162" spans="1:12" x14ac:dyDescent="0.25">
      <c r="A162" t="s">
        <v>66</v>
      </c>
      <c r="B162">
        <v>52418</v>
      </c>
      <c r="D162" s="4">
        <v>65360</v>
      </c>
      <c r="E162" s="4">
        <v>127760</v>
      </c>
      <c r="F162" s="4">
        <v>172720</v>
      </c>
      <c r="H162" s="5"/>
      <c r="I162" s="5"/>
      <c r="J162" s="5">
        <v>82.2</v>
      </c>
      <c r="L162" s="5">
        <v>82.2</v>
      </c>
    </row>
    <row r="163" spans="1:12" x14ac:dyDescent="0.25">
      <c r="A163" t="s">
        <v>66</v>
      </c>
      <c r="B163">
        <v>52429</v>
      </c>
      <c r="D163" s="4">
        <v>28450</v>
      </c>
      <c r="E163" s="4">
        <v>21488</v>
      </c>
      <c r="F163" s="4">
        <v>28916</v>
      </c>
      <c r="H163" s="5"/>
      <c r="I163" s="5"/>
      <c r="J163" s="5"/>
      <c r="L163" s="5"/>
    </row>
    <row r="164" spans="1:12" x14ac:dyDescent="0.25">
      <c r="A164" t="s">
        <v>66</v>
      </c>
      <c r="B164">
        <v>52544</v>
      </c>
      <c r="D164" s="4">
        <v>207920</v>
      </c>
      <c r="E164" s="4">
        <v>230400</v>
      </c>
      <c r="F164" s="4">
        <v>214160</v>
      </c>
      <c r="H164" s="5"/>
      <c r="I164" s="5"/>
      <c r="J164" s="5">
        <v>92.1</v>
      </c>
      <c r="L164" s="5">
        <v>92.1</v>
      </c>
    </row>
    <row r="165" spans="1:12" x14ac:dyDescent="0.25">
      <c r="A165" t="s">
        <v>66</v>
      </c>
      <c r="B165">
        <v>52557</v>
      </c>
      <c r="D165" s="4">
        <v>75833</v>
      </c>
      <c r="E165" s="4">
        <v>20751</v>
      </c>
      <c r="F165" s="4">
        <v>18860</v>
      </c>
      <c r="H165" s="5"/>
      <c r="I165" s="5"/>
      <c r="J165" s="5"/>
      <c r="L165" s="5"/>
    </row>
    <row r="166" spans="1:12" x14ac:dyDescent="0.25">
      <c r="A166" t="s">
        <v>66</v>
      </c>
      <c r="B166">
        <v>52706</v>
      </c>
      <c r="D166" s="4">
        <v>35483</v>
      </c>
      <c r="E166" s="4">
        <v>55402</v>
      </c>
      <c r="F166" s="4">
        <v>38703</v>
      </c>
      <c r="H166" s="5"/>
      <c r="I166" s="5"/>
      <c r="J166" s="5">
        <v>35</v>
      </c>
      <c r="L166" s="5">
        <v>35</v>
      </c>
    </row>
    <row r="167" spans="1:12" x14ac:dyDescent="0.25">
      <c r="A167" t="s">
        <v>66</v>
      </c>
      <c r="B167">
        <v>52763</v>
      </c>
      <c r="D167" s="4">
        <v>116340</v>
      </c>
      <c r="E167" s="4">
        <v>90420</v>
      </c>
      <c r="F167" s="4">
        <v>94860</v>
      </c>
      <c r="H167" s="5"/>
      <c r="I167" s="5"/>
      <c r="J167" s="5">
        <v>33.4</v>
      </c>
      <c r="L167" s="5">
        <v>33.4</v>
      </c>
    </row>
    <row r="168" spans="1:12" x14ac:dyDescent="0.25">
      <c r="A168" t="s">
        <v>66</v>
      </c>
      <c r="B168">
        <v>52775</v>
      </c>
      <c r="D168" s="4">
        <v>68966</v>
      </c>
      <c r="E168" s="4">
        <v>65455</v>
      </c>
      <c r="F168" s="4">
        <v>53931</v>
      </c>
      <c r="H168" s="5"/>
      <c r="I168" s="5"/>
      <c r="J168" s="5"/>
      <c r="L168" s="5"/>
    </row>
    <row r="169" spans="1:12" x14ac:dyDescent="0.25">
      <c r="A169" t="s">
        <v>66</v>
      </c>
      <c r="B169">
        <v>52894</v>
      </c>
      <c r="D169" s="4">
        <v>124600</v>
      </c>
      <c r="E169" s="4">
        <v>140120</v>
      </c>
      <c r="F169" s="4">
        <v>125920</v>
      </c>
      <c r="H169" s="5"/>
      <c r="I169" s="5"/>
      <c r="J169" s="5">
        <v>64.8</v>
      </c>
      <c r="L169" s="5">
        <v>64.8</v>
      </c>
    </row>
    <row r="170" spans="1:12" x14ac:dyDescent="0.25">
      <c r="A170" t="s">
        <v>66</v>
      </c>
      <c r="B170">
        <v>52920</v>
      </c>
      <c r="D170" s="4">
        <v>52540</v>
      </c>
      <c r="E170" s="4">
        <v>54027</v>
      </c>
      <c r="F170" s="4">
        <v>53387</v>
      </c>
      <c r="H170" s="5"/>
      <c r="I170" s="5"/>
      <c r="J170" s="5"/>
      <c r="L170" s="5"/>
    </row>
    <row r="171" spans="1:12" x14ac:dyDescent="0.25">
      <c r="A171" t="s">
        <v>66</v>
      </c>
      <c r="B171">
        <v>52958</v>
      </c>
      <c r="D171" s="4">
        <v>33284</v>
      </c>
      <c r="E171" s="4">
        <v>26490</v>
      </c>
      <c r="F171" s="4">
        <v>35104</v>
      </c>
      <c r="H171" s="5"/>
      <c r="I171" s="5"/>
      <c r="J171" s="5"/>
      <c r="L171" s="5"/>
    </row>
    <row r="172" spans="1:12" x14ac:dyDescent="0.25">
      <c r="A172" t="s">
        <v>66</v>
      </c>
      <c r="B172">
        <v>55236</v>
      </c>
      <c r="D172" s="4">
        <v>18201</v>
      </c>
      <c r="E172" s="4">
        <v>28378</v>
      </c>
      <c r="F172" s="4">
        <v>30251</v>
      </c>
      <c r="H172" s="5"/>
      <c r="I172" s="5"/>
      <c r="J172" s="5"/>
      <c r="L172" s="5"/>
    </row>
    <row r="173" spans="1:12" x14ac:dyDescent="0.25">
      <c r="A173" t="s">
        <v>66</v>
      </c>
      <c r="B173">
        <v>55673</v>
      </c>
      <c r="D173" s="4">
        <v>80030</v>
      </c>
      <c r="E173" s="4">
        <v>62264</v>
      </c>
      <c r="F173" s="4">
        <v>51954</v>
      </c>
      <c r="H173" s="5"/>
      <c r="I173" s="5"/>
      <c r="J173" s="5"/>
      <c r="L173" s="5"/>
    </row>
    <row r="174" spans="1:12" x14ac:dyDescent="0.25">
      <c r="A174" t="s">
        <v>66</v>
      </c>
      <c r="B174">
        <v>55674</v>
      </c>
      <c r="D174" s="4">
        <v>74793</v>
      </c>
      <c r="E174" s="4">
        <v>71469</v>
      </c>
      <c r="F174" s="4">
        <v>70721</v>
      </c>
      <c r="H174" s="5"/>
      <c r="I174" s="5"/>
      <c r="J174" s="5"/>
      <c r="L174" s="5"/>
    </row>
    <row r="175" spans="1:12" x14ac:dyDescent="0.25">
      <c r="A175" t="s">
        <v>66</v>
      </c>
      <c r="B175">
        <v>55901</v>
      </c>
      <c r="D175" s="4">
        <v>44312</v>
      </c>
      <c r="E175" s="4">
        <v>25743</v>
      </c>
      <c r="F175" s="4">
        <v>20669</v>
      </c>
      <c r="H175" s="5"/>
      <c r="I175" s="5"/>
      <c r="J175" s="5"/>
      <c r="L175" s="5"/>
    </row>
    <row r="176" spans="1:12" x14ac:dyDescent="0.25">
      <c r="A176" t="s">
        <v>66</v>
      </c>
      <c r="B176" s="49">
        <v>55970</v>
      </c>
      <c r="D176" s="4">
        <v>112494</v>
      </c>
      <c r="E176" s="4">
        <v>100926</v>
      </c>
      <c r="F176" s="4">
        <v>92002</v>
      </c>
      <c r="H176" s="5">
        <v>33.200000000000003</v>
      </c>
      <c r="I176" s="5">
        <v>31.1</v>
      </c>
      <c r="J176" s="5">
        <v>28.9</v>
      </c>
      <c r="L176" s="5">
        <v>28.9</v>
      </c>
    </row>
    <row r="177" spans="1:12" x14ac:dyDescent="0.25">
      <c r="A177" t="s">
        <v>66</v>
      </c>
      <c r="B177">
        <v>55971</v>
      </c>
      <c r="D177" s="4">
        <v>43553</v>
      </c>
      <c r="E177" s="4">
        <v>52631</v>
      </c>
      <c r="F177" s="4">
        <v>38687</v>
      </c>
      <c r="H177" s="5"/>
      <c r="I177" s="5"/>
      <c r="J177" s="5"/>
      <c r="L177" s="5"/>
    </row>
    <row r="178" spans="1:12" x14ac:dyDescent="0.25">
      <c r="A178" t="s">
        <v>66</v>
      </c>
      <c r="B178" s="49">
        <v>55973</v>
      </c>
      <c r="D178" s="4">
        <v>126553</v>
      </c>
      <c r="E178" s="4">
        <v>101089</v>
      </c>
      <c r="F178" s="4">
        <v>91003</v>
      </c>
      <c r="H178" s="5">
        <v>50.3</v>
      </c>
      <c r="I178" s="5">
        <v>39.6</v>
      </c>
      <c r="J178" s="5">
        <v>45</v>
      </c>
      <c r="L178" s="5">
        <v>45</v>
      </c>
    </row>
    <row r="179" spans="1:12" x14ac:dyDescent="0.25">
      <c r="A179" t="s">
        <v>66</v>
      </c>
      <c r="B179" s="49">
        <v>56064</v>
      </c>
      <c r="D179" s="4">
        <v>106320</v>
      </c>
      <c r="E179" s="4">
        <v>155940</v>
      </c>
      <c r="F179" s="4">
        <v>94560</v>
      </c>
      <c r="H179" s="5"/>
      <c r="I179" s="5"/>
      <c r="J179" s="5">
        <v>46.5</v>
      </c>
      <c r="L179" s="5">
        <v>46.5</v>
      </c>
    </row>
    <row r="180" spans="1:12" x14ac:dyDescent="0.25">
      <c r="A180" t="s">
        <v>66</v>
      </c>
      <c r="B180" s="49">
        <v>56109</v>
      </c>
      <c r="D180" s="4">
        <v>55260</v>
      </c>
      <c r="E180" s="4">
        <v>49680</v>
      </c>
      <c r="F180" s="4">
        <v>48180</v>
      </c>
      <c r="H180" s="5"/>
      <c r="I180" s="5"/>
      <c r="J180" s="5">
        <v>39.5</v>
      </c>
      <c r="L180" s="5">
        <v>39.5</v>
      </c>
    </row>
    <row r="181" spans="1:12" x14ac:dyDescent="0.25">
      <c r="A181" t="s">
        <v>66</v>
      </c>
      <c r="B181" s="49">
        <v>56116</v>
      </c>
      <c r="D181" s="4">
        <v>94320</v>
      </c>
      <c r="E181" s="4">
        <v>105300</v>
      </c>
      <c r="F181" s="4">
        <v>79800</v>
      </c>
      <c r="H181" s="5">
        <v>51.4</v>
      </c>
      <c r="I181" s="5">
        <v>49.1</v>
      </c>
      <c r="J181" s="5">
        <v>45.2</v>
      </c>
      <c r="L181" s="5">
        <v>45.2</v>
      </c>
    </row>
    <row r="182" spans="1:12" x14ac:dyDescent="0.25">
      <c r="A182" t="s">
        <v>66</v>
      </c>
      <c r="B182">
        <v>56228</v>
      </c>
      <c r="D182" s="4">
        <v>15127</v>
      </c>
      <c r="E182" s="4">
        <v>20520</v>
      </c>
      <c r="F182" s="4">
        <v>11013</v>
      </c>
      <c r="H182" s="5"/>
      <c r="I182" s="5"/>
      <c r="J182" s="5"/>
      <c r="L182" s="5"/>
    </row>
    <row r="183" spans="1:12" x14ac:dyDescent="0.25">
      <c r="A183" t="s">
        <v>66</v>
      </c>
      <c r="B183">
        <v>56238</v>
      </c>
      <c r="D183" s="4">
        <v>31680</v>
      </c>
      <c r="E183" s="4">
        <v>0</v>
      </c>
      <c r="F183" s="4">
        <v>0</v>
      </c>
      <c r="H183" s="5"/>
      <c r="I183" s="5"/>
      <c r="J183" s="5"/>
      <c r="L183" s="5"/>
    </row>
    <row r="184" spans="1:12" x14ac:dyDescent="0.25">
      <c r="A184" t="s">
        <v>66</v>
      </c>
      <c r="B184">
        <v>56245</v>
      </c>
      <c r="D184" s="4">
        <v>29881</v>
      </c>
      <c r="E184" s="4">
        <v>27963</v>
      </c>
      <c r="F184" s="4">
        <v>24287</v>
      </c>
      <c r="H184" s="5"/>
      <c r="I184" s="5"/>
      <c r="J184" s="5"/>
      <c r="L184" s="5"/>
    </row>
    <row r="185" spans="1:12" x14ac:dyDescent="0.25">
      <c r="A185" t="s">
        <v>66</v>
      </c>
      <c r="B185">
        <v>56248</v>
      </c>
      <c r="D185" s="4">
        <v>39342</v>
      </c>
      <c r="E185" s="4">
        <v>46354</v>
      </c>
      <c r="F185" s="4">
        <v>44035</v>
      </c>
      <c r="H185" s="5"/>
      <c r="I185" s="5"/>
      <c r="J185" s="5"/>
      <c r="L185" s="5"/>
    </row>
    <row r="186" spans="1:12" x14ac:dyDescent="0.25">
      <c r="A186" t="s">
        <v>66</v>
      </c>
      <c r="B186">
        <v>57126</v>
      </c>
      <c r="D186" s="4">
        <v>24050</v>
      </c>
      <c r="E186" s="4">
        <v>21741</v>
      </c>
      <c r="F186" s="4">
        <v>17959</v>
      </c>
      <c r="H186" s="5"/>
      <c r="I186" s="5"/>
      <c r="J186" s="5"/>
      <c r="L186" s="5"/>
    </row>
    <row r="187" spans="1:12" x14ac:dyDescent="0.25">
      <c r="A187" t="s">
        <v>66</v>
      </c>
      <c r="B187">
        <v>59153</v>
      </c>
      <c r="D187" s="4">
        <v>166440</v>
      </c>
      <c r="E187" s="4">
        <v>162880</v>
      </c>
      <c r="F187" s="4">
        <v>169240</v>
      </c>
      <c r="H187" s="5">
        <v>31.8</v>
      </c>
      <c r="I187" s="5">
        <v>31.5</v>
      </c>
      <c r="J187" s="5">
        <v>38.799999999999997</v>
      </c>
      <c r="L187" s="5">
        <v>38.799999999999997</v>
      </c>
    </row>
    <row r="188" spans="1:12" x14ac:dyDescent="0.25">
      <c r="A188" t="s">
        <v>66</v>
      </c>
      <c r="B188">
        <v>59255</v>
      </c>
      <c r="D188" s="4">
        <v>66046</v>
      </c>
      <c r="E188" s="4">
        <v>46637</v>
      </c>
      <c r="F188" s="4">
        <v>22911</v>
      </c>
      <c r="H188" s="5"/>
      <c r="I188" s="5"/>
      <c r="J188" s="5"/>
      <c r="L188" s="5"/>
    </row>
    <row r="189" spans="1:12" x14ac:dyDescent="0.25">
      <c r="A189" t="s">
        <v>66</v>
      </c>
      <c r="B189">
        <v>59749</v>
      </c>
      <c r="D189" s="4">
        <v>65819</v>
      </c>
      <c r="E189" s="4">
        <v>49831</v>
      </c>
      <c r="F189" s="4">
        <v>35350</v>
      </c>
      <c r="H189" s="5"/>
      <c r="I189" s="5"/>
      <c r="J189" s="5"/>
      <c r="L189" s="5"/>
    </row>
    <row r="190" spans="1:12" x14ac:dyDescent="0.25">
      <c r="A190" t="s">
        <v>66</v>
      </c>
      <c r="B190">
        <v>59955</v>
      </c>
      <c r="D190" s="4">
        <v>91806</v>
      </c>
      <c r="E190" s="4">
        <v>83442</v>
      </c>
      <c r="F190" s="4">
        <v>68000</v>
      </c>
      <c r="H190" s="5"/>
      <c r="I190" s="5"/>
      <c r="J190" s="5"/>
      <c r="L190" s="5"/>
    </row>
    <row r="191" spans="1:12" x14ac:dyDescent="0.25">
      <c r="A191" t="s">
        <v>66</v>
      </c>
      <c r="B191">
        <v>59956</v>
      </c>
      <c r="D191" s="4">
        <v>47470</v>
      </c>
      <c r="E191" s="4">
        <v>35536</v>
      </c>
      <c r="F191" s="4">
        <v>46803</v>
      </c>
      <c r="H191" s="5"/>
      <c r="I191" s="5"/>
      <c r="J191" s="5"/>
      <c r="L191" s="5"/>
    </row>
    <row r="192" spans="1:12" x14ac:dyDescent="0.25">
      <c r="A192" t="s">
        <v>66</v>
      </c>
      <c r="B192">
        <v>59973</v>
      </c>
      <c r="D192" s="4">
        <v>241600</v>
      </c>
      <c r="E192" s="4">
        <v>286640</v>
      </c>
      <c r="F192" s="4">
        <v>206480</v>
      </c>
      <c r="H192" s="5">
        <v>117.8</v>
      </c>
      <c r="I192" s="5">
        <v>134.1</v>
      </c>
      <c r="J192" s="5">
        <v>137.6</v>
      </c>
      <c r="L192" s="5">
        <v>137.6</v>
      </c>
    </row>
    <row r="193" spans="1:12" x14ac:dyDescent="0.25">
      <c r="A193" t="s">
        <v>66</v>
      </c>
      <c r="B193">
        <v>59976</v>
      </c>
      <c r="D193" s="4">
        <v>98760</v>
      </c>
      <c r="E193" s="4">
        <v>114120</v>
      </c>
      <c r="F193" s="4">
        <v>101040</v>
      </c>
      <c r="H193" s="5">
        <v>60.5</v>
      </c>
      <c r="I193" s="5">
        <v>66.5</v>
      </c>
      <c r="J193" s="5">
        <v>77.5</v>
      </c>
      <c r="L193" s="5">
        <v>77.5</v>
      </c>
    </row>
    <row r="194" spans="1:12" x14ac:dyDescent="0.25">
      <c r="A194" t="s">
        <v>66</v>
      </c>
      <c r="B194">
        <v>60314</v>
      </c>
      <c r="D194" s="4">
        <v>32406</v>
      </c>
      <c r="E194" s="4">
        <v>23833</v>
      </c>
      <c r="F194" s="4">
        <v>30844</v>
      </c>
      <c r="H194" s="5"/>
      <c r="I194" s="5"/>
      <c r="J194" s="5"/>
      <c r="L194" s="5"/>
    </row>
    <row r="195" spans="1:12" x14ac:dyDescent="0.25">
      <c r="A195" t="s">
        <v>66</v>
      </c>
      <c r="B195">
        <v>60474</v>
      </c>
      <c r="D195" s="4">
        <v>47963</v>
      </c>
      <c r="E195" s="4">
        <v>51232</v>
      </c>
      <c r="F195" s="4">
        <v>49386</v>
      </c>
      <c r="H195" s="5"/>
      <c r="I195" s="5"/>
      <c r="J195" s="5"/>
      <c r="L195" s="5"/>
    </row>
    <row r="196" spans="1:12" x14ac:dyDescent="0.25">
      <c r="A196" t="s">
        <v>66</v>
      </c>
      <c r="B196">
        <v>60486</v>
      </c>
      <c r="D196" s="4">
        <v>130340</v>
      </c>
      <c r="E196" s="4">
        <v>157343</v>
      </c>
      <c r="F196" s="4">
        <v>113151</v>
      </c>
      <c r="H196" s="5"/>
      <c r="I196" s="5"/>
      <c r="J196" s="5">
        <v>45.1</v>
      </c>
      <c r="L196" s="5">
        <v>45.1</v>
      </c>
    </row>
    <row r="197" spans="1:12" x14ac:dyDescent="0.25">
      <c r="A197" t="s">
        <v>66</v>
      </c>
      <c r="B197">
        <v>60517</v>
      </c>
      <c r="D197" s="4">
        <v>75231</v>
      </c>
      <c r="E197" s="4">
        <v>91205</v>
      </c>
      <c r="F197" s="4">
        <v>69736</v>
      </c>
      <c r="H197" s="5"/>
      <c r="I197" s="5"/>
      <c r="J197" s="5"/>
      <c r="L197" s="5"/>
    </row>
    <row r="198" spans="1:12" x14ac:dyDescent="0.25">
      <c r="A198" t="s">
        <v>66</v>
      </c>
      <c r="B198" s="49">
        <v>60585</v>
      </c>
      <c r="D198" s="4">
        <v>26360</v>
      </c>
      <c r="E198" s="4">
        <v>35400</v>
      </c>
      <c r="F198" s="4">
        <v>36640</v>
      </c>
      <c r="H198" s="5"/>
      <c r="I198" s="5"/>
      <c r="J198" s="5">
        <v>50.7</v>
      </c>
      <c r="L198" s="5">
        <v>50.7</v>
      </c>
    </row>
    <row r="199" spans="1:12" x14ac:dyDescent="0.25">
      <c r="A199" t="s">
        <v>66</v>
      </c>
      <c r="B199">
        <v>60594</v>
      </c>
      <c r="D199" s="4">
        <v>57258</v>
      </c>
      <c r="E199" s="4">
        <v>38014</v>
      </c>
      <c r="F199" s="4">
        <v>26076</v>
      </c>
      <c r="H199" s="5"/>
      <c r="I199" s="5"/>
      <c r="J199" s="5"/>
      <c r="L199" s="5"/>
    </row>
    <row r="200" spans="1:12" x14ac:dyDescent="0.25">
      <c r="A200" t="s">
        <v>66</v>
      </c>
      <c r="B200">
        <v>61867</v>
      </c>
      <c r="D200" s="4">
        <v>50966</v>
      </c>
      <c r="E200" s="4">
        <v>49310</v>
      </c>
      <c r="F200" s="4">
        <v>44974</v>
      </c>
      <c r="H200" s="5"/>
      <c r="I200" s="5"/>
      <c r="J200" s="5"/>
      <c r="L200" s="5"/>
    </row>
    <row r="201" spans="1:12" x14ac:dyDescent="0.25">
      <c r="A201" t="s">
        <v>66</v>
      </c>
      <c r="B201">
        <v>61875</v>
      </c>
      <c r="D201" s="4">
        <v>154920</v>
      </c>
      <c r="E201" s="4">
        <v>137040</v>
      </c>
      <c r="F201" s="4">
        <v>104280</v>
      </c>
      <c r="H201" s="5"/>
      <c r="I201" s="5"/>
      <c r="J201" s="5">
        <v>97.4</v>
      </c>
      <c r="L201" s="5">
        <v>97.4</v>
      </c>
    </row>
    <row r="202" spans="1:12" x14ac:dyDescent="0.25">
      <c r="A202" t="s">
        <v>66</v>
      </c>
      <c r="B202">
        <v>61876</v>
      </c>
      <c r="D202" s="4">
        <v>41695</v>
      </c>
      <c r="E202" s="4">
        <v>40711</v>
      </c>
      <c r="F202" s="4">
        <v>50254</v>
      </c>
      <c r="H202" s="5"/>
      <c r="I202" s="5"/>
      <c r="J202" s="5"/>
      <c r="L202" s="5"/>
    </row>
    <row r="203" spans="1:12" x14ac:dyDescent="0.25">
      <c r="A203" t="s">
        <v>66</v>
      </c>
      <c r="B203">
        <v>61908</v>
      </c>
      <c r="D203" s="4">
        <v>46720</v>
      </c>
      <c r="E203" s="4">
        <v>68480</v>
      </c>
      <c r="F203" s="4">
        <v>58720</v>
      </c>
      <c r="H203" s="5"/>
      <c r="I203" s="5"/>
      <c r="J203" s="5">
        <v>61.4</v>
      </c>
      <c r="L203" s="5">
        <v>61.4</v>
      </c>
    </row>
    <row r="204" spans="1:12" x14ac:dyDescent="0.25">
      <c r="A204" t="s">
        <v>66</v>
      </c>
      <c r="B204">
        <v>61955</v>
      </c>
      <c r="D204" s="4">
        <v>48160</v>
      </c>
      <c r="E204" s="4">
        <v>55991</v>
      </c>
      <c r="F204" s="4">
        <v>40109</v>
      </c>
      <c r="H204" s="5"/>
      <c r="I204" s="5"/>
      <c r="J204" s="5"/>
      <c r="L204" s="5"/>
    </row>
    <row r="205" spans="1:12" x14ac:dyDescent="0.25">
      <c r="A205" t="s">
        <v>66</v>
      </c>
      <c r="B205" s="49">
        <v>61967</v>
      </c>
      <c r="D205" s="4">
        <v>29461</v>
      </c>
      <c r="E205" s="4">
        <v>5057</v>
      </c>
      <c r="F205" s="4">
        <v>63616</v>
      </c>
      <c r="H205" s="5">
        <v>30.8</v>
      </c>
      <c r="I205" s="5">
        <v>20.399999999999999</v>
      </c>
      <c r="J205" s="5">
        <v>35.200000000000003</v>
      </c>
      <c r="L205" s="5">
        <v>35.200000000000003</v>
      </c>
    </row>
    <row r="206" spans="1:12" x14ac:dyDescent="0.25">
      <c r="A206" t="s">
        <v>66</v>
      </c>
      <c r="B206">
        <v>62089</v>
      </c>
      <c r="D206" s="4">
        <v>28000</v>
      </c>
      <c r="E206" s="4">
        <v>23440</v>
      </c>
      <c r="F206" s="4">
        <v>34240</v>
      </c>
      <c r="H206" s="5"/>
      <c r="I206" s="5"/>
      <c r="J206" s="5">
        <v>22.6</v>
      </c>
      <c r="L206" s="5">
        <v>22.6</v>
      </c>
    </row>
    <row r="207" spans="1:12" x14ac:dyDescent="0.25">
      <c r="A207" t="s">
        <v>66</v>
      </c>
      <c r="B207">
        <v>63247</v>
      </c>
      <c r="D207" s="4">
        <v>7740</v>
      </c>
      <c r="E207" s="4">
        <v>42360</v>
      </c>
      <c r="F207" s="4">
        <v>34920</v>
      </c>
      <c r="H207" s="5"/>
      <c r="I207" s="5"/>
      <c r="J207" s="5">
        <v>33.799999999999997</v>
      </c>
      <c r="L207" s="5">
        <v>33.799999999999997</v>
      </c>
    </row>
    <row r="208" spans="1:12" x14ac:dyDescent="0.25">
      <c r="A208" t="s">
        <v>66</v>
      </c>
      <c r="B208">
        <v>63260</v>
      </c>
      <c r="D208" s="4">
        <v>107920</v>
      </c>
      <c r="E208" s="4">
        <v>76800</v>
      </c>
      <c r="F208" s="4">
        <v>85040</v>
      </c>
      <c r="H208" s="5"/>
      <c r="I208" s="5"/>
      <c r="J208" s="5">
        <v>45.8</v>
      </c>
      <c r="L208" s="5">
        <v>45.8</v>
      </c>
    </row>
    <row r="209" spans="1:12" x14ac:dyDescent="0.25">
      <c r="A209" t="s">
        <v>66</v>
      </c>
      <c r="B209">
        <v>63298</v>
      </c>
      <c r="D209" s="4">
        <v>49935</v>
      </c>
      <c r="E209" s="4">
        <v>59987</v>
      </c>
      <c r="F209" s="4">
        <v>51240</v>
      </c>
      <c r="H209" s="5"/>
      <c r="I209" s="5"/>
      <c r="J209" s="5"/>
      <c r="L209" s="5"/>
    </row>
    <row r="210" spans="1:12" x14ac:dyDescent="0.25">
      <c r="A210" t="s">
        <v>66</v>
      </c>
      <c r="B210">
        <v>63761</v>
      </c>
      <c r="D210" s="4">
        <v>171900</v>
      </c>
      <c r="E210" s="4">
        <v>184860</v>
      </c>
      <c r="F210" s="4">
        <v>137700</v>
      </c>
      <c r="H210" s="5">
        <v>76.900000000000006</v>
      </c>
      <c r="I210" s="5">
        <v>82.7</v>
      </c>
      <c r="J210" s="5">
        <v>78.5</v>
      </c>
      <c r="L210" s="5">
        <v>78.5</v>
      </c>
    </row>
    <row r="211" spans="1:12" x14ac:dyDescent="0.25">
      <c r="A211" t="s">
        <v>66</v>
      </c>
      <c r="B211" s="49">
        <v>63762</v>
      </c>
      <c r="D211" s="4">
        <v>136935</v>
      </c>
      <c r="E211" s="4">
        <v>84811</v>
      </c>
      <c r="F211" s="4">
        <v>69912</v>
      </c>
      <c r="H211" s="5">
        <v>48.6</v>
      </c>
      <c r="I211" s="5">
        <v>29.9</v>
      </c>
      <c r="J211" s="5">
        <v>35.200000000000003</v>
      </c>
      <c r="L211" s="5">
        <v>35.200000000000003</v>
      </c>
    </row>
    <row r="212" spans="1:12" x14ac:dyDescent="0.25">
      <c r="A212" t="s">
        <v>66</v>
      </c>
      <c r="B212">
        <v>63764</v>
      </c>
      <c r="D212" s="4">
        <v>102229</v>
      </c>
      <c r="E212" s="4">
        <v>60712</v>
      </c>
      <c r="F212" s="4">
        <v>35801</v>
      </c>
      <c r="H212" s="5">
        <v>49.2</v>
      </c>
      <c r="I212" s="5">
        <v>30.7</v>
      </c>
      <c r="J212" s="5">
        <v>22.1</v>
      </c>
      <c r="L212" s="5">
        <v>22.1</v>
      </c>
    </row>
    <row r="213" spans="1:12" x14ac:dyDescent="0.25">
      <c r="A213" t="s">
        <v>66</v>
      </c>
      <c r="B213">
        <v>63837</v>
      </c>
      <c r="D213" s="4">
        <v>45077</v>
      </c>
      <c r="E213" s="4">
        <v>107583</v>
      </c>
      <c r="F213" s="4">
        <v>30922</v>
      </c>
      <c r="H213" s="5"/>
      <c r="I213" s="5"/>
      <c r="J213" s="5"/>
      <c r="L213" s="5"/>
    </row>
    <row r="214" spans="1:12" x14ac:dyDescent="0.25">
      <c r="A214" t="s">
        <v>66</v>
      </c>
      <c r="B214">
        <v>64269</v>
      </c>
      <c r="D214" s="4">
        <v>88388</v>
      </c>
      <c r="E214" s="4">
        <v>69837</v>
      </c>
      <c r="F214" s="4">
        <v>51954</v>
      </c>
      <c r="H214" s="5"/>
      <c r="I214" s="5"/>
      <c r="J214" s="5"/>
      <c r="L214" s="5"/>
    </row>
    <row r="215" spans="1:12" x14ac:dyDescent="0.25">
      <c r="A215" t="s">
        <v>66</v>
      </c>
      <c r="B215">
        <v>64312</v>
      </c>
      <c r="D215" s="4">
        <v>89767</v>
      </c>
      <c r="E215" s="4">
        <v>38717</v>
      </c>
      <c r="F215" s="4">
        <v>37554</v>
      </c>
      <c r="H215" s="5"/>
      <c r="I215" s="5"/>
      <c r="J215" s="5"/>
      <c r="L215" s="5"/>
    </row>
    <row r="216" spans="1:12" x14ac:dyDescent="0.25">
      <c r="A216" t="s">
        <v>66</v>
      </c>
      <c r="B216">
        <v>64317</v>
      </c>
      <c r="D216" s="4">
        <v>40995</v>
      </c>
      <c r="E216" s="4">
        <v>34135</v>
      </c>
      <c r="F216" s="4">
        <v>21434</v>
      </c>
      <c r="H216" s="5"/>
      <c r="I216" s="5"/>
      <c r="J216" s="5"/>
      <c r="L216" s="5"/>
    </row>
    <row r="217" spans="1:12" x14ac:dyDescent="0.25">
      <c r="A217" t="s">
        <v>66</v>
      </c>
      <c r="B217">
        <v>64331</v>
      </c>
      <c r="D217" s="4">
        <v>66769</v>
      </c>
      <c r="E217" s="4">
        <v>52078</v>
      </c>
      <c r="F217" s="4">
        <v>23293</v>
      </c>
      <c r="H217" s="5"/>
      <c r="I217" s="5"/>
      <c r="J217" s="5"/>
      <c r="L217" s="5"/>
    </row>
    <row r="218" spans="1:12" x14ac:dyDescent="0.25">
      <c r="A218" t="s">
        <v>66</v>
      </c>
      <c r="B218" s="49">
        <v>64343</v>
      </c>
      <c r="D218" s="4">
        <v>97365</v>
      </c>
      <c r="E218" s="4">
        <v>99280</v>
      </c>
      <c r="F218" s="4">
        <v>69330</v>
      </c>
      <c r="H218" s="5">
        <v>31.6</v>
      </c>
      <c r="I218" s="5">
        <v>38.799999999999997</v>
      </c>
      <c r="J218" s="5">
        <v>31.3</v>
      </c>
      <c r="L218" s="5">
        <v>31.3</v>
      </c>
    </row>
    <row r="219" spans="1:12" x14ac:dyDescent="0.25">
      <c r="A219" t="s">
        <v>66</v>
      </c>
      <c r="B219">
        <v>64357</v>
      </c>
      <c r="D219" s="4">
        <v>40963</v>
      </c>
      <c r="E219" s="4">
        <v>44969</v>
      </c>
      <c r="F219" s="4">
        <v>31628</v>
      </c>
      <c r="H219" s="5"/>
      <c r="I219" s="5"/>
      <c r="J219" s="5"/>
      <c r="L219" s="5"/>
    </row>
    <row r="220" spans="1:12" x14ac:dyDescent="0.25">
      <c r="A220" t="s">
        <v>66</v>
      </c>
      <c r="B220">
        <v>64358</v>
      </c>
      <c r="D220" s="4">
        <v>120871</v>
      </c>
      <c r="E220" s="4">
        <v>68432</v>
      </c>
      <c r="F220" s="4">
        <v>56592</v>
      </c>
      <c r="H220" s="5"/>
      <c r="I220" s="5"/>
      <c r="J220" s="5"/>
      <c r="L220" s="5"/>
    </row>
    <row r="221" spans="1:12" x14ac:dyDescent="0.25">
      <c r="A221" t="s">
        <v>66</v>
      </c>
      <c r="B221">
        <v>64361</v>
      </c>
      <c r="D221" s="4">
        <v>66241</v>
      </c>
      <c r="E221" s="4">
        <v>64593</v>
      </c>
      <c r="F221" s="4">
        <v>40137</v>
      </c>
      <c r="H221" s="5"/>
      <c r="I221" s="5"/>
      <c r="J221" s="5"/>
      <c r="L221" s="5"/>
    </row>
    <row r="222" spans="1:12" x14ac:dyDescent="0.25">
      <c r="A222" t="s">
        <v>66</v>
      </c>
      <c r="B222">
        <v>64366</v>
      </c>
      <c r="D222" s="4">
        <v>39830</v>
      </c>
      <c r="E222" s="4">
        <v>55308</v>
      </c>
      <c r="F222" s="4">
        <v>46079</v>
      </c>
      <c r="H222" s="5"/>
      <c r="I222" s="5"/>
      <c r="J222" s="5"/>
      <c r="L222" s="5"/>
    </row>
    <row r="223" spans="1:12" x14ac:dyDescent="0.25">
      <c r="A223" t="s">
        <v>66</v>
      </c>
      <c r="B223">
        <v>64388</v>
      </c>
      <c r="D223" s="4">
        <v>20753</v>
      </c>
      <c r="E223" s="4">
        <v>46019</v>
      </c>
      <c r="F223" s="4">
        <v>36161</v>
      </c>
      <c r="H223" s="5"/>
      <c r="I223" s="5"/>
      <c r="J223" s="5"/>
      <c r="L223" s="5"/>
    </row>
    <row r="224" spans="1:12" x14ac:dyDescent="0.25">
      <c r="A224" t="s">
        <v>66</v>
      </c>
      <c r="B224">
        <v>64397</v>
      </c>
      <c r="D224" s="4">
        <v>31802</v>
      </c>
      <c r="E224" s="4">
        <v>6734</v>
      </c>
      <c r="F224" s="4">
        <v>545</v>
      </c>
      <c r="H224" s="5"/>
      <c r="I224" s="5"/>
      <c r="J224" s="5"/>
      <c r="L224" s="5"/>
    </row>
    <row r="225" spans="1:12" x14ac:dyDescent="0.25">
      <c r="A225" t="s">
        <v>66</v>
      </c>
      <c r="B225">
        <v>64475</v>
      </c>
      <c r="D225" s="4">
        <v>246480</v>
      </c>
      <c r="E225" s="4">
        <v>280240</v>
      </c>
      <c r="F225" s="4">
        <v>248320</v>
      </c>
      <c r="H225" s="5"/>
      <c r="I225" s="5"/>
      <c r="J225" s="5">
        <v>81</v>
      </c>
      <c r="L225" s="5">
        <v>81</v>
      </c>
    </row>
    <row r="226" spans="1:12" x14ac:dyDescent="0.25">
      <c r="A226" t="s">
        <v>66</v>
      </c>
      <c r="B226">
        <v>64497</v>
      </c>
      <c r="D226" s="4">
        <v>61280</v>
      </c>
      <c r="E226" s="4">
        <v>101760</v>
      </c>
      <c r="F226" s="4">
        <v>49360</v>
      </c>
      <c r="H226" s="5"/>
      <c r="I226" s="5"/>
      <c r="J226" s="5">
        <v>37</v>
      </c>
      <c r="L226" s="5">
        <v>37</v>
      </c>
    </row>
    <row r="227" spans="1:12" x14ac:dyDescent="0.25">
      <c r="A227" t="s">
        <v>66</v>
      </c>
      <c r="B227">
        <v>64498</v>
      </c>
      <c r="D227" s="4">
        <v>144120</v>
      </c>
      <c r="E227" s="4">
        <v>105720</v>
      </c>
      <c r="F227" s="4">
        <v>95956</v>
      </c>
      <c r="H227" s="5"/>
      <c r="I227" s="5"/>
      <c r="J227" s="5">
        <v>42.4</v>
      </c>
      <c r="L227" s="5">
        <v>42.4</v>
      </c>
    </row>
    <row r="228" spans="1:12" x14ac:dyDescent="0.25">
      <c r="A228" t="s">
        <v>66</v>
      </c>
      <c r="B228">
        <v>64844</v>
      </c>
      <c r="D228" s="4">
        <v>13876</v>
      </c>
      <c r="E228" s="4">
        <v>27431</v>
      </c>
      <c r="F228" s="4">
        <v>12781</v>
      </c>
      <c r="H228" s="5"/>
      <c r="I228" s="5"/>
      <c r="J228" s="5"/>
      <c r="L228" s="5"/>
    </row>
    <row r="229" spans="1:12" x14ac:dyDescent="0.25">
      <c r="A229" t="s">
        <v>66</v>
      </c>
      <c r="B229">
        <v>65806</v>
      </c>
      <c r="D229" s="4">
        <v>30938</v>
      </c>
      <c r="E229" s="4">
        <v>19129</v>
      </c>
      <c r="F229" s="4">
        <v>23597</v>
      </c>
      <c r="H229" s="5"/>
      <c r="I229" s="5"/>
      <c r="J229" s="5"/>
      <c r="L229" s="5"/>
    </row>
    <row r="230" spans="1:12" x14ac:dyDescent="0.25">
      <c r="A230" t="s">
        <v>66</v>
      </c>
      <c r="B230">
        <v>65882</v>
      </c>
      <c r="D230" s="4">
        <v>56076</v>
      </c>
      <c r="E230" s="4">
        <v>90869</v>
      </c>
      <c r="F230" s="4">
        <v>69158</v>
      </c>
      <c r="H230" s="5"/>
      <c r="I230" s="5"/>
      <c r="J230" s="5"/>
      <c r="L230" s="5"/>
    </row>
    <row r="231" spans="1:12" x14ac:dyDescent="0.25">
      <c r="A231" t="s">
        <v>66</v>
      </c>
      <c r="B231">
        <v>65947</v>
      </c>
      <c r="D231" s="4">
        <v>28923</v>
      </c>
      <c r="E231" s="4">
        <v>34319</v>
      </c>
      <c r="F231" s="4">
        <v>26522</v>
      </c>
      <c r="H231" s="5"/>
      <c r="I231" s="5"/>
      <c r="J231" s="5"/>
      <c r="L231" s="5"/>
    </row>
    <row r="232" spans="1:12" x14ac:dyDescent="0.25">
      <c r="A232" t="s">
        <v>66</v>
      </c>
      <c r="B232">
        <v>65980</v>
      </c>
      <c r="D232" s="4">
        <v>146640</v>
      </c>
      <c r="E232" s="4">
        <v>84480</v>
      </c>
      <c r="F232" s="4">
        <v>213360</v>
      </c>
      <c r="H232" s="5"/>
      <c r="I232" s="5"/>
      <c r="J232" s="5">
        <v>53</v>
      </c>
      <c r="L232" s="5">
        <v>53</v>
      </c>
    </row>
    <row r="233" spans="1:12" x14ac:dyDescent="0.25">
      <c r="A233" t="s">
        <v>66</v>
      </c>
      <c r="B233">
        <v>65983</v>
      </c>
      <c r="D233" s="4">
        <v>43390</v>
      </c>
      <c r="E233" s="4">
        <v>34498</v>
      </c>
      <c r="F233" s="4">
        <v>43871</v>
      </c>
      <c r="H233" s="5"/>
      <c r="I233" s="5"/>
      <c r="J233" s="5"/>
      <c r="L233" s="5"/>
    </row>
    <row r="234" spans="1:12" x14ac:dyDescent="0.25">
      <c r="A234" t="s">
        <v>66</v>
      </c>
      <c r="B234">
        <v>65984</v>
      </c>
      <c r="D234" s="4">
        <v>70203</v>
      </c>
      <c r="E234" s="4">
        <v>39078</v>
      </c>
      <c r="F234" s="4">
        <v>27351</v>
      </c>
      <c r="H234" s="5"/>
      <c r="I234" s="5"/>
      <c r="J234" s="5"/>
      <c r="L234" s="5"/>
    </row>
    <row r="235" spans="1:12" x14ac:dyDescent="0.25">
      <c r="A235" t="s">
        <v>66</v>
      </c>
      <c r="B235">
        <v>66194</v>
      </c>
      <c r="D235" s="4">
        <v>56340</v>
      </c>
      <c r="E235" s="4">
        <v>84300</v>
      </c>
      <c r="F235" s="4">
        <v>72960</v>
      </c>
      <c r="H235" s="5"/>
      <c r="I235" s="5"/>
      <c r="J235" s="5">
        <v>41.5</v>
      </c>
      <c r="L235" s="5">
        <v>41.5</v>
      </c>
    </row>
    <row r="236" spans="1:12" x14ac:dyDescent="0.25">
      <c r="A236" t="s">
        <v>66</v>
      </c>
      <c r="B236">
        <v>66247</v>
      </c>
      <c r="D236" s="4">
        <v>61204</v>
      </c>
      <c r="E236" s="4">
        <v>63181</v>
      </c>
      <c r="F236" s="4">
        <v>49884</v>
      </c>
      <c r="H236" s="5"/>
      <c r="I236" s="5"/>
      <c r="J236" s="5"/>
      <c r="L236" s="5"/>
    </row>
    <row r="237" spans="1:12" x14ac:dyDescent="0.25">
      <c r="A237" t="s">
        <v>66</v>
      </c>
      <c r="B237">
        <v>66401</v>
      </c>
      <c r="D237" s="4">
        <v>91886</v>
      </c>
      <c r="E237" s="4">
        <v>64783</v>
      </c>
      <c r="F237" s="4">
        <v>42649</v>
      </c>
      <c r="H237" s="5"/>
      <c r="I237" s="5"/>
      <c r="J237" s="5"/>
      <c r="L237" s="5"/>
    </row>
    <row r="238" spans="1:12" x14ac:dyDescent="0.25">
      <c r="A238" t="s">
        <v>66</v>
      </c>
      <c r="B238">
        <v>66413</v>
      </c>
      <c r="D238" s="4">
        <v>85038</v>
      </c>
      <c r="E238" s="4">
        <v>45019</v>
      </c>
      <c r="F238" s="4">
        <v>33949</v>
      </c>
      <c r="H238" s="5"/>
      <c r="I238" s="5"/>
      <c r="J238" s="5"/>
      <c r="L238" s="5"/>
    </row>
    <row r="239" spans="1:12" x14ac:dyDescent="0.25">
      <c r="A239" t="s">
        <v>66</v>
      </c>
      <c r="B239">
        <v>66426</v>
      </c>
      <c r="D239" s="4">
        <v>37171</v>
      </c>
      <c r="E239" s="4">
        <v>20412</v>
      </c>
      <c r="F239" s="4">
        <v>33561</v>
      </c>
      <c r="H239" s="5"/>
      <c r="I239" s="5"/>
      <c r="J239" s="5"/>
      <c r="L239" s="5"/>
    </row>
    <row r="240" spans="1:12" x14ac:dyDescent="0.25">
      <c r="A240" t="s">
        <v>66</v>
      </c>
      <c r="B240" s="49">
        <v>66430</v>
      </c>
      <c r="D240" s="4">
        <v>37100</v>
      </c>
      <c r="E240" s="4">
        <v>56339</v>
      </c>
      <c r="F240" s="4">
        <v>51743</v>
      </c>
      <c r="H240" s="5"/>
      <c r="I240" s="5"/>
      <c r="J240" s="5"/>
      <c r="L240" s="5"/>
    </row>
    <row r="241" spans="1:12" x14ac:dyDescent="0.25">
      <c r="A241" t="s">
        <v>66</v>
      </c>
      <c r="B241">
        <v>66432</v>
      </c>
      <c r="D241" s="4">
        <v>92396</v>
      </c>
      <c r="E241" s="4">
        <v>61721</v>
      </c>
      <c r="F241" s="4">
        <v>89537</v>
      </c>
      <c r="H241" s="5"/>
      <c r="I241" s="5"/>
      <c r="J241" s="5"/>
      <c r="L241" s="5"/>
    </row>
    <row r="242" spans="1:12" x14ac:dyDescent="0.25">
      <c r="A242" t="s">
        <v>66</v>
      </c>
      <c r="B242" s="49">
        <v>66435</v>
      </c>
      <c r="D242" s="4">
        <v>344800</v>
      </c>
      <c r="E242" s="4">
        <v>283040</v>
      </c>
      <c r="F242" s="4">
        <v>334880</v>
      </c>
      <c r="H242" s="5">
        <v>126.9</v>
      </c>
      <c r="I242" s="5">
        <v>128.6</v>
      </c>
      <c r="J242" s="5">
        <v>136.4</v>
      </c>
      <c r="L242" s="5">
        <v>136.4</v>
      </c>
    </row>
    <row r="243" spans="1:12" x14ac:dyDescent="0.25">
      <c r="A243" t="s">
        <v>66</v>
      </c>
      <c r="B243">
        <v>66658</v>
      </c>
      <c r="D243" s="4">
        <v>39532</v>
      </c>
      <c r="E243" s="4">
        <v>53894</v>
      </c>
      <c r="F243" s="4">
        <v>55419</v>
      </c>
      <c r="H243" s="5"/>
      <c r="I243" s="5"/>
      <c r="J243" s="5"/>
      <c r="L243" s="5"/>
    </row>
    <row r="244" spans="1:12" x14ac:dyDescent="0.25">
      <c r="A244" t="s">
        <v>66</v>
      </c>
      <c r="B244">
        <v>68003</v>
      </c>
      <c r="D244" s="4">
        <v>39920</v>
      </c>
      <c r="E244" s="4">
        <v>38400</v>
      </c>
      <c r="F244" s="4">
        <v>42480</v>
      </c>
      <c r="H244" s="5"/>
      <c r="I244" s="5"/>
      <c r="J244" s="5">
        <v>36.700000000000003</v>
      </c>
      <c r="L244" s="5">
        <v>36.700000000000003</v>
      </c>
    </row>
    <row r="245" spans="1:12" x14ac:dyDescent="0.25">
      <c r="A245" t="s">
        <v>66</v>
      </c>
      <c r="B245" s="49">
        <v>69060</v>
      </c>
      <c r="D245" s="4">
        <v>430560</v>
      </c>
      <c r="E245" s="4">
        <v>441920</v>
      </c>
      <c r="F245" s="4">
        <v>219360</v>
      </c>
      <c r="H245" s="5">
        <v>133.9</v>
      </c>
      <c r="I245" s="5">
        <v>146.9</v>
      </c>
      <c r="J245" s="5">
        <v>143</v>
      </c>
      <c r="L245" s="5">
        <v>143</v>
      </c>
    </row>
    <row r="246" spans="1:12" x14ac:dyDescent="0.25">
      <c r="A246" t="s">
        <v>66</v>
      </c>
      <c r="B246">
        <v>69183</v>
      </c>
      <c r="D246" s="4">
        <v>38237</v>
      </c>
      <c r="E246" s="4">
        <v>49863</v>
      </c>
      <c r="F246" s="4">
        <v>37524</v>
      </c>
      <c r="H246" s="5"/>
      <c r="I246" s="5"/>
      <c r="J246" s="5"/>
      <c r="L246" s="5"/>
    </row>
    <row r="247" spans="1:12" x14ac:dyDescent="0.25">
      <c r="A247" t="s">
        <v>66</v>
      </c>
      <c r="B247">
        <v>69271</v>
      </c>
      <c r="D247" s="4">
        <v>78778</v>
      </c>
      <c r="E247" s="4">
        <v>144016</v>
      </c>
      <c r="F247" s="4">
        <v>113182</v>
      </c>
      <c r="H247" s="5"/>
      <c r="I247" s="5"/>
      <c r="J247" s="5"/>
      <c r="L247" s="5"/>
    </row>
    <row r="248" spans="1:12" x14ac:dyDescent="0.25">
      <c r="A248" t="s">
        <v>66</v>
      </c>
      <c r="B248">
        <v>69449</v>
      </c>
      <c r="D248" s="4">
        <v>43658</v>
      </c>
      <c r="E248" s="4">
        <v>37446</v>
      </c>
      <c r="F248" s="4">
        <v>24174</v>
      </c>
      <c r="H248" s="5"/>
      <c r="I248" s="5"/>
      <c r="J248" s="5"/>
      <c r="L248" s="5"/>
    </row>
    <row r="249" spans="1:12" x14ac:dyDescent="0.25">
      <c r="A249" t="s">
        <v>66</v>
      </c>
      <c r="B249">
        <v>69694</v>
      </c>
      <c r="D249" s="4">
        <v>63117</v>
      </c>
      <c r="E249" s="4">
        <v>39847</v>
      </c>
      <c r="F249" s="4">
        <v>42394</v>
      </c>
      <c r="H249" s="5"/>
      <c r="I249" s="5"/>
      <c r="J249" s="5"/>
      <c r="L249" s="5"/>
    </row>
    <row r="250" spans="1:12" x14ac:dyDescent="0.25">
      <c r="A250" t="s">
        <v>66</v>
      </c>
      <c r="B250" s="49">
        <v>69914</v>
      </c>
      <c r="D250" s="4">
        <v>78320</v>
      </c>
      <c r="E250" s="4">
        <v>81760</v>
      </c>
      <c r="F250" s="4">
        <v>63680</v>
      </c>
      <c r="H250" s="5"/>
      <c r="I250" s="5"/>
      <c r="J250" s="5">
        <v>62</v>
      </c>
      <c r="L250" s="5">
        <v>62</v>
      </c>
    </row>
    <row r="251" spans="1:12" x14ac:dyDescent="0.25">
      <c r="A251" t="s">
        <v>66</v>
      </c>
      <c r="B251">
        <v>70890</v>
      </c>
      <c r="D251" s="4">
        <v>48720</v>
      </c>
      <c r="E251" s="4">
        <v>46920</v>
      </c>
      <c r="F251" s="4">
        <v>46440</v>
      </c>
      <c r="H251" s="5"/>
      <c r="I251" s="5"/>
      <c r="J251" s="5">
        <v>23.8</v>
      </c>
      <c r="L251" s="5">
        <v>23.8</v>
      </c>
    </row>
    <row r="252" spans="1:12" x14ac:dyDescent="0.25">
      <c r="A252" t="s">
        <v>66</v>
      </c>
      <c r="B252">
        <v>70944</v>
      </c>
      <c r="D252" s="4">
        <v>34547</v>
      </c>
      <c r="E252" s="4">
        <v>35589</v>
      </c>
      <c r="F252" s="4">
        <v>30884</v>
      </c>
      <c r="H252" s="5"/>
      <c r="I252" s="5"/>
      <c r="J252" s="5"/>
      <c r="L252" s="5"/>
    </row>
    <row r="253" spans="1:12" x14ac:dyDescent="0.25">
      <c r="A253" t="s">
        <v>66</v>
      </c>
      <c r="B253">
        <v>71231</v>
      </c>
      <c r="D253" s="4">
        <v>15</v>
      </c>
      <c r="E253" s="4">
        <v>10671</v>
      </c>
      <c r="F253" s="4">
        <v>2382</v>
      </c>
      <c r="H253" s="5"/>
      <c r="I253" s="5"/>
      <c r="J253" s="5"/>
      <c r="L253" s="5"/>
    </row>
    <row r="254" spans="1:12" x14ac:dyDescent="0.25">
      <c r="A254" t="s">
        <v>66</v>
      </c>
      <c r="B254">
        <v>71315</v>
      </c>
      <c r="D254" s="4">
        <v>64400</v>
      </c>
      <c r="E254" s="4">
        <v>48000</v>
      </c>
      <c r="F254" s="4">
        <v>94640</v>
      </c>
      <c r="H254" s="5">
        <v>24.3</v>
      </c>
      <c r="I254" s="5">
        <v>39</v>
      </c>
      <c r="J254" s="5">
        <v>40.9</v>
      </c>
      <c r="L254" s="5">
        <v>40.9</v>
      </c>
    </row>
    <row r="255" spans="1:12" x14ac:dyDescent="0.25">
      <c r="A255" t="s">
        <v>66</v>
      </c>
      <c r="B255">
        <v>71316</v>
      </c>
      <c r="D255" s="4">
        <v>87593</v>
      </c>
      <c r="E255" s="4">
        <v>83386</v>
      </c>
      <c r="F255" s="4">
        <v>54534</v>
      </c>
      <c r="H255" s="5"/>
      <c r="I255" s="5"/>
      <c r="J255" s="5"/>
      <c r="L255" s="5"/>
    </row>
    <row r="256" spans="1:12" x14ac:dyDescent="0.25">
      <c r="A256" t="s">
        <v>66</v>
      </c>
      <c r="B256" s="49">
        <v>71421</v>
      </c>
      <c r="D256" s="4">
        <v>61380</v>
      </c>
      <c r="E256" s="4">
        <v>69780</v>
      </c>
      <c r="F256" s="4">
        <v>54120</v>
      </c>
      <c r="H256" s="5"/>
      <c r="I256" s="5"/>
      <c r="J256" s="5">
        <v>46.3</v>
      </c>
      <c r="L256" s="5">
        <v>46.3</v>
      </c>
    </row>
    <row r="257" spans="1:12" x14ac:dyDescent="0.25">
      <c r="A257" t="s">
        <v>66</v>
      </c>
      <c r="B257" s="49">
        <v>72705</v>
      </c>
      <c r="D257" s="4">
        <v>102584</v>
      </c>
      <c r="E257" s="4">
        <v>162034</v>
      </c>
      <c r="F257" s="4">
        <v>142193</v>
      </c>
      <c r="H257" s="5">
        <v>61.4</v>
      </c>
      <c r="I257" s="5">
        <v>86.6</v>
      </c>
      <c r="J257" s="5">
        <v>77.8</v>
      </c>
      <c r="L257" s="5">
        <v>77.8</v>
      </c>
    </row>
    <row r="258" spans="1:12" x14ac:dyDescent="0.25">
      <c r="A258" t="s">
        <v>66</v>
      </c>
      <c r="B258">
        <v>72948</v>
      </c>
      <c r="D258" s="4">
        <v>49860</v>
      </c>
      <c r="E258" s="4">
        <v>35340</v>
      </c>
      <c r="F258" s="4">
        <v>30360</v>
      </c>
      <c r="H258" s="5"/>
      <c r="I258" s="5"/>
      <c r="J258" s="5">
        <v>36.700000000000003</v>
      </c>
      <c r="L258" s="5">
        <v>36.700000000000003</v>
      </c>
    </row>
    <row r="259" spans="1:12" x14ac:dyDescent="0.25">
      <c r="A259" t="s">
        <v>66</v>
      </c>
      <c r="B259">
        <v>73203</v>
      </c>
      <c r="D259" s="4">
        <v>58737</v>
      </c>
      <c r="E259" s="4">
        <v>64632</v>
      </c>
      <c r="F259" s="4">
        <v>58401</v>
      </c>
      <c r="H259" s="5"/>
      <c r="I259" s="5"/>
      <c r="J259" s="5"/>
      <c r="L259" s="5"/>
    </row>
    <row r="260" spans="1:12" x14ac:dyDescent="0.25">
      <c r="A260" t="s">
        <v>66</v>
      </c>
      <c r="B260">
        <v>73288</v>
      </c>
      <c r="D260" s="4">
        <v>37687</v>
      </c>
      <c r="E260" s="4">
        <v>37276</v>
      </c>
      <c r="F260" s="4">
        <v>24253</v>
      </c>
      <c r="H260" s="5"/>
      <c r="I260" s="5"/>
      <c r="J260" s="5"/>
      <c r="L260" s="5"/>
    </row>
    <row r="261" spans="1:12" x14ac:dyDescent="0.25">
      <c r="A261" t="s">
        <v>66</v>
      </c>
      <c r="B261">
        <v>74423</v>
      </c>
      <c r="D261" s="4">
        <v>29513</v>
      </c>
      <c r="E261" s="4">
        <v>34849</v>
      </c>
      <c r="F261" s="4">
        <v>45076</v>
      </c>
      <c r="H261" s="5">
        <v>16.3</v>
      </c>
      <c r="I261" s="5">
        <v>24.1</v>
      </c>
      <c r="J261" s="5"/>
      <c r="L261" s="5"/>
    </row>
    <row r="262" spans="1:12" x14ac:dyDescent="0.25">
      <c r="A262" t="s">
        <v>66</v>
      </c>
      <c r="B262" s="49">
        <v>74683</v>
      </c>
      <c r="D262" s="4">
        <v>49120</v>
      </c>
      <c r="E262" s="4">
        <v>4160</v>
      </c>
      <c r="F262" s="4">
        <v>77920</v>
      </c>
      <c r="H262" s="5"/>
      <c r="I262" s="5"/>
      <c r="J262" s="5">
        <v>37.799999999999997</v>
      </c>
      <c r="L262" s="5">
        <v>37.799999999999997</v>
      </c>
    </row>
    <row r="263" spans="1:12" x14ac:dyDescent="0.25">
      <c r="A263" t="s">
        <v>66</v>
      </c>
      <c r="B263">
        <v>75020</v>
      </c>
      <c r="D263" s="4">
        <v>30886</v>
      </c>
      <c r="E263" s="4">
        <v>35600</v>
      </c>
      <c r="F263" s="4">
        <v>32770</v>
      </c>
      <c r="H263" s="5">
        <v>34</v>
      </c>
      <c r="I263" s="5">
        <v>34.799999999999997</v>
      </c>
      <c r="J263" s="5">
        <v>33.700000000000003</v>
      </c>
      <c r="L263" s="5">
        <v>33.700000000000003</v>
      </c>
    </row>
    <row r="264" spans="1:12" x14ac:dyDescent="0.25">
      <c r="A264" t="s">
        <v>66</v>
      </c>
      <c r="B264">
        <v>75447</v>
      </c>
      <c r="D264" s="4">
        <v>55080</v>
      </c>
      <c r="E264" s="4">
        <v>38520</v>
      </c>
      <c r="F264" s="4">
        <v>47220</v>
      </c>
      <c r="H264" s="5">
        <v>51.6</v>
      </c>
      <c r="I264" s="5">
        <v>44.1</v>
      </c>
      <c r="J264" s="5">
        <v>52.6</v>
      </c>
      <c r="L264" s="5">
        <v>52.6</v>
      </c>
    </row>
    <row r="265" spans="1:12" x14ac:dyDescent="0.25">
      <c r="A265" t="s">
        <v>66</v>
      </c>
      <c r="B265">
        <v>75856</v>
      </c>
      <c r="D265" s="4">
        <v>102060</v>
      </c>
      <c r="E265" s="4">
        <v>106878</v>
      </c>
      <c r="F265" s="4">
        <v>80820</v>
      </c>
      <c r="H265" s="5"/>
      <c r="I265" s="5"/>
      <c r="J265" s="5">
        <v>25.4</v>
      </c>
      <c r="L265" s="5">
        <v>25.4</v>
      </c>
    </row>
    <row r="266" spans="1:12" x14ac:dyDescent="0.25">
      <c r="A266" t="s">
        <v>66</v>
      </c>
      <c r="B266">
        <v>76561</v>
      </c>
      <c r="D266" s="4">
        <v>158280</v>
      </c>
      <c r="E266" s="4">
        <v>164940</v>
      </c>
      <c r="F266" s="4">
        <v>117720</v>
      </c>
      <c r="H266" s="5"/>
      <c r="I266" s="5"/>
      <c r="J266" s="5">
        <v>47.5</v>
      </c>
      <c r="L266" s="5">
        <v>47.5</v>
      </c>
    </row>
    <row r="267" spans="1:12" x14ac:dyDescent="0.25">
      <c r="A267" t="s">
        <v>66</v>
      </c>
      <c r="B267">
        <v>77046</v>
      </c>
      <c r="D267" s="4">
        <v>65012</v>
      </c>
      <c r="E267" s="4">
        <v>47667</v>
      </c>
      <c r="F267" s="4">
        <v>48802</v>
      </c>
      <c r="H267" s="5"/>
      <c r="I267" s="5"/>
      <c r="J267" s="5"/>
      <c r="L267" s="5"/>
    </row>
    <row r="268" spans="1:12" x14ac:dyDescent="0.25">
      <c r="A268" t="s">
        <v>66</v>
      </c>
      <c r="B268">
        <v>77287</v>
      </c>
      <c r="D268" s="4">
        <v>42987</v>
      </c>
      <c r="E268" s="4">
        <v>30467</v>
      </c>
      <c r="F268" s="4">
        <v>49695</v>
      </c>
      <c r="H268" s="5"/>
      <c r="I268" s="5"/>
      <c r="J268" s="5">
        <v>25</v>
      </c>
      <c r="L268" s="5">
        <v>25</v>
      </c>
    </row>
    <row r="269" spans="1:12" x14ac:dyDescent="0.25">
      <c r="A269" t="s">
        <v>66</v>
      </c>
      <c r="B269">
        <v>77484</v>
      </c>
      <c r="D269" s="4">
        <v>57277</v>
      </c>
      <c r="E269" s="4">
        <v>71995</v>
      </c>
      <c r="F269" s="4">
        <v>42191</v>
      </c>
      <c r="H269" s="5"/>
      <c r="I269" s="5"/>
      <c r="J269" s="5"/>
      <c r="L269" s="5"/>
    </row>
    <row r="270" spans="1:12" x14ac:dyDescent="0.25">
      <c r="A270" t="s">
        <v>66</v>
      </c>
      <c r="B270">
        <v>77816</v>
      </c>
      <c r="D270" s="4">
        <v>89760</v>
      </c>
      <c r="E270" s="4">
        <v>118880</v>
      </c>
      <c r="F270" s="4">
        <v>80480</v>
      </c>
      <c r="H270" s="5"/>
      <c r="I270" s="5"/>
      <c r="J270" s="5">
        <v>46</v>
      </c>
      <c r="L270" s="5">
        <v>46</v>
      </c>
    </row>
    <row r="271" spans="1:12" x14ac:dyDescent="0.25">
      <c r="A271" t="s">
        <v>66</v>
      </c>
      <c r="B271">
        <v>77867</v>
      </c>
      <c r="D271" s="4">
        <v>126780</v>
      </c>
      <c r="E271" s="4">
        <v>88260</v>
      </c>
      <c r="F271" s="4">
        <v>93840</v>
      </c>
      <c r="H271" s="5"/>
      <c r="I271" s="5"/>
      <c r="J271" s="5">
        <v>45.3</v>
      </c>
      <c r="L271" s="5">
        <v>45.3</v>
      </c>
    </row>
    <row r="272" spans="1:12" x14ac:dyDescent="0.25">
      <c r="A272" t="s">
        <v>66</v>
      </c>
      <c r="B272">
        <v>77980</v>
      </c>
      <c r="D272" s="4">
        <v>154920</v>
      </c>
      <c r="E272" s="4">
        <v>110720</v>
      </c>
      <c r="F272" s="4">
        <v>137000</v>
      </c>
      <c r="H272" s="5"/>
      <c r="I272" s="5"/>
      <c r="J272" s="5">
        <v>36.5</v>
      </c>
      <c r="L272" s="5">
        <v>36.5</v>
      </c>
    </row>
    <row r="273" spans="1:12" x14ac:dyDescent="0.25">
      <c r="A273" t="s">
        <v>66</v>
      </c>
      <c r="B273" s="49">
        <v>78457</v>
      </c>
      <c r="D273" s="4">
        <v>121680</v>
      </c>
      <c r="E273" s="4">
        <v>126000</v>
      </c>
      <c r="F273" s="4">
        <v>117600</v>
      </c>
      <c r="H273" s="5">
        <v>71.3</v>
      </c>
      <c r="I273" s="5">
        <v>61.4</v>
      </c>
      <c r="J273" s="5">
        <v>48.2</v>
      </c>
      <c r="L273" s="5">
        <v>48.2</v>
      </c>
    </row>
    <row r="274" spans="1:12" x14ac:dyDescent="0.25">
      <c r="A274" t="s">
        <v>66</v>
      </c>
      <c r="B274">
        <v>78500</v>
      </c>
      <c r="D274" s="4">
        <v>59891</v>
      </c>
      <c r="E274" s="4">
        <v>49450</v>
      </c>
      <c r="F274" s="4">
        <v>30577</v>
      </c>
      <c r="H274" s="5"/>
      <c r="I274" s="5"/>
      <c r="J274" s="5"/>
      <c r="L274" s="5"/>
    </row>
    <row r="275" spans="1:12" x14ac:dyDescent="0.25">
      <c r="A275" t="s">
        <v>66</v>
      </c>
      <c r="B275">
        <v>78641</v>
      </c>
      <c r="D275" s="4">
        <v>60060</v>
      </c>
      <c r="E275" s="4">
        <v>53938</v>
      </c>
      <c r="F275" s="4">
        <v>23604</v>
      </c>
      <c r="H275" s="5">
        <v>27.6</v>
      </c>
      <c r="I275" s="5">
        <v>29.6</v>
      </c>
      <c r="J275" s="5">
        <v>23.2</v>
      </c>
      <c r="L275" s="5">
        <v>23.2</v>
      </c>
    </row>
    <row r="276" spans="1:12" x14ac:dyDescent="0.25">
      <c r="A276" t="s">
        <v>66</v>
      </c>
      <c r="B276">
        <v>78671</v>
      </c>
      <c r="D276" s="4">
        <v>80080</v>
      </c>
      <c r="E276" s="4">
        <v>105360</v>
      </c>
      <c r="F276" s="4">
        <v>57920</v>
      </c>
      <c r="H276" s="5"/>
      <c r="I276" s="5"/>
      <c r="J276" s="5">
        <v>35.200000000000003</v>
      </c>
      <c r="L276" s="5">
        <v>35.200000000000003</v>
      </c>
    </row>
    <row r="277" spans="1:12" x14ac:dyDescent="0.25">
      <c r="A277" t="s">
        <v>66</v>
      </c>
      <c r="B277">
        <v>78725</v>
      </c>
      <c r="D277" s="4">
        <v>71732</v>
      </c>
      <c r="E277" s="4">
        <v>54078</v>
      </c>
      <c r="F277" s="4">
        <v>44775</v>
      </c>
      <c r="H277" s="5"/>
      <c r="I277" s="5"/>
      <c r="J277" s="5"/>
      <c r="L277" s="5"/>
    </row>
    <row r="278" spans="1:12" x14ac:dyDescent="0.25">
      <c r="A278" t="s">
        <v>66</v>
      </c>
      <c r="B278">
        <v>80206</v>
      </c>
      <c r="D278" s="4">
        <v>29082</v>
      </c>
      <c r="E278" s="4">
        <v>29831</v>
      </c>
      <c r="F278" s="4">
        <v>8840</v>
      </c>
      <c r="H278" s="5"/>
      <c r="I278" s="5"/>
      <c r="J278" s="5"/>
      <c r="L278" s="5"/>
    </row>
    <row r="279" spans="1:12" x14ac:dyDescent="0.25">
      <c r="A279" t="s">
        <v>66</v>
      </c>
      <c r="B279" s="49">
        <v>80557</v>
      </c>
      <c r="D279" s="4">
        <v>62820</v>
      </c>
      <c r="E279" s="4">
        <v>126300</v>
      </c>
      <c r="F279" s="4">
        <v>68100</v>
      </c>
      <c r="H279" s="5"/>
      <c r="I279" s="5"/>
      <c r="J279" s="5">
        <v>37</v>
      </c>
      <c r="L279" s="5">
        <v>37</v>
      </c>
    </row>
    <row r="280" spans="1:12" x14ac:dyDescent="0.25">
      <c r="A280" t="s">
        <v>66</v>
      </c>
      <c r="B280">
        <v>80564</v>
      </c>
      <c r="D280" s="4">
        <v>92665</v>
      </c>
      <c r="E280" s="4">
        <v>81830</v>
      </c>
      <c r="F280" s="4">
        <v>90781</v>
      </c>
      <c r="H280" s="5"/>
      <c r="I280" s="5"/>
      <c r="J280" s="5"/>
      <c r="L280" s="5"/>
    </row>
    <row r="281" spans="1:12" x14ac:dyDescent="0.25">
      <c r="A281" t="s">
        <v>66</v>
      </c>
      <c r="B281">
        <v>81556</v>
      </c>
      <c r="D281" s="4">
        <v>117894</v>
      </c>
      <c r="E281" s="4">
        <v>56418</v>
      </c>
      <c r="F281" s="4">
        <v>88544</v>
      </c>
      <c r="H281" s="5"/>
      <c r="I281" s="5"/>
      <c r="J281" s="5"/>
      <c r="L281" s="5"/>
    </row>
    <row r="282" spans="1:12" x14ac:dyDescent="0.25">
      <c r="A282" t="s">
        <v>66</v>
      </c>
      <c r="B282" s="49">
        <v>81757</v>
      </c>
      <c r="D282" s="4">
        <v>117840</v>
      </c>
      <c r="E282" s="4">
        <v>218880</v>
      </c>
      <c r="F282" s="4">
        <v>91560</v>
      </c>
      <c r="H282" s="5">
        <v>41.5</v>
      </c>
      <c r="I282" s="5">
        <v>69.099999999999994</v>
      </c>
      <c r="J282" s="5">
        <v>63</v>
      </c>
      <c r="L282" s="5">
        <v>63</v>
      </c>
    </row>
    <row r="283" spans="1:12" x14ac:dyDescent="0.25">
      <c r="A283" t="s">
        <v>66</v>
      </c>
      <c r="B283">
        <v>81918</v>
      </c>
      <c r="D283" s="4">
        <v>97204</v>
      </c>
      <c r="E283" s="4">
        <v>66377</v>
      </c>
      <c r="F283" s="4">
        <v>41776</v>
      </c>
      <c r="H283" s="5"/>
      <c r="I283" s="5"/>
      <c r="J283" s="5"/>
      <c r="L283" s="5"/>
    </row>
    <row r="284" spans="1:12" x14ac:dyDescent="0.25">
      <c r="A284" t="s">
        <v>66</v>
      </c>
      <c r="B284">
        <v>82534</v>
      </c>
      <c r="D284" s="4">
        <v>75342</v>
      </c>
      <c r="E284" s="4">
        <v>60571</v>
      </c>
      <c r="F284" s="4">
        <v>52309</v>
      </c>
      <c r="H284" s="5"/>
      <c r="I284" s="5"/>
      <c r="J284" s="5"/>
      <c r="L284" s="5"/>
    </row>
    <row r="285" spans="1:12" x14ac:dyDescent="0.25">
      <c r="A285" t="s">
        <v>66</v>
      </c>
      <c r="B285">
        <v>82942</v>
      </c>
      <c r="D285" s="4">
        <v>19155</v>
      </c>
      <c r="E285" s="4">
        <v>17444</v>
      </c>
      <c r="F285" s="4">
        <v>80</v>
      </c>
      <c r="H285" s="5"/>
      <c r="I285" s="5"/>
      <c r="J285" s="5"/>
      <c r="L285" s="5"/>
    </row>
    <row r="286" spans="1:12" x14ac:dyDescent="0.25">
      <c r="A286" t="s">
        <v>66</v>
      </c>
      <c r="B286">
        <v>83548</v>
      </c>
      <c r="D286" s="4">
        <v>107680</v>
      </c>
      <c r="E286" s="4">
        <v>150160</v>
      </c>
      <c r="F286" s="4">
        <v>96960</v>
      </c>
      <c r="H286" s="5"/>
      <c r="I286" s="5"/>
      <c r="J286" s="5">
        <v>55.6</v>
      </c>
      <c r="L286" s="5">
        <v>55.6</v>
      </c>
    </row>
    <row r="287" spans="1:12" x14ac:dyDescent="0.25">
      <c r="A287" t="s">
        <v>66</v>
      </c>
      <c r="B287">
        <v>83549</v>
      </c>
      <c r="D287" s="4">
        <v>14813</v>
      </c>
      <c r="E287" s="4">
        <v>44864</v>
      </c>
      <c r="F287" s="4">
        <v>36589</v>
      </c>
      <c r="H287" s="5"/>
      <c r="I287" s="5"/>
      <c r="J287" s="5"/>
      <c r="L287" s="5"/>
    </row>
    <row r="288" spans="1:12" x14ac:dyDescent="0.25">
      <c r="A288" t="s">
        <v>66</v>
      </c>
      <c r="B288">
        <v>83598</v>
      </c>
      <c r="D288" s="4">
        <v>21202</v>
      </c>
      <c r="E288" s="4">
        <v>37580</v>
      </c>
      <c r="F288" s="4">
        <v>18129</v>
      </c>
      <c r="H288" s="5"/>
      <c r="I288" s="5"/>
      <c r="J288" s="5"/>
      <c r="L288" s="5"/>
    </row>
    <row r="289" spans="1:12" x14ac:dyDescent="0.25">
      <c r="A289" t="s">
        <v>66</v>
      </c>
      <c r="B289">
        <v>83775</v>
      </c>
      <c r="D289" s="4">
        <v>78160</v>
      </c>
      <c r="E289" s="4">
        <v>46800</v>
      </c>
      <c r="F289" s="4">
        <v>46960</v>
      </c>
      <c r="H289" s="5"/>
      <c r="I289" s="5"/>
      <c r="J289" s="5">
        <v>45.8</v>
      </c>
      <c r="L289" s="5">
        <v>45.8</v>
      </c>
    </row>
    <row r="290" spans="1:12" x14ac:dyDescent="0.25">
      <c r="A290" t="s">
        <v>66</v>
      </c>
      <c r="B290" s="49">
        <v>83947</v>
      </c>
      <c r="D290" s="4">
        <v>161280</v>
      </c>
      <c r="E290" s="4">
        <v>270600</v>
      </c>
      <c r="F290" s="4">
        <v>160440</v>
      </c>
      <c r="H290" s="5"/>
      <c r="I290" s="5"/>
      <c r="J290" s="5">
        <v>80</v>
      </c>
      <c r="L290" s="5">
        <v>80</v>
      </c>
    </row>
    <row r="291" spans="1:12" x14ac:dyDescent="0.25">
      <c r="A291" t="s">
        <v>66</v>
      </c>
      <c r="B291">
        <v>83994</v>
      </c>
      <c r="D291" s="4">
        <v>69046</v>
      </c>
      <c r="E291" s="4">
        <v>59227</v>
      </c>
      <c r="F291" s="4">
        <v>58535</v>
      </c>
      <c r="H291" s="5"/>
      <c r="I291" s="5"/>
      <c r="J291" s="5"/>
      <c r="L291" s="5"/>
    </row>
    <row r="292" spans="1:12" x14ac:dyDescent="0.25">
      <c r="A292" t="s">
        <v>66</v>
      </c>
      <c r="B292">
        <v>84034</v>
      </c>
      <c r="D292" s="4">
        <v>77591</v>
      </c>
      <c r="E292" s="4">
        <v>139872</v>
      </c>
      <c r="F292" s="4">
        <v>76803</v>
      </c>
      <c r="H292" s="5"/>
      <c r="I292" s="5"/>
      <c r="J292" s="5"/>
      <c r="L292" s="5"/>
    </row>
    <row r="293" spans="1:12" x14ac:dyDescent="0.25">
      <c r="A293" t="s">
        <v>66</v>
      </c>
      <c r="B293" s="49">
        <v>84081</v>
      </c>
      <c r="D293" s="4">
        <v>94980</v>
      </c>
      <c r="E293" s="4">
        <v>105780</v>
      </c>
      <c r="F293" s="4">
        <v>64860</v>
      </c>
      <c r="H293" s="5"/>
      <c r="I293" s="5"/>
      <c r="J293" s="5">
        <v>54.5</v>
      </c>
      <c r="L293" s="5">
        <v>54.5</v>
      </c>
    </row>
    <row r="294" spans="1:12" x14ac:dyDescent="0.25">
      <c r="A294" t="s">
        <v>66</v>
      </c>
      <c r="B294" s="50">
        <v>84259</v>
      </c>
      <c r="D294" s="4">
        <v>97215</v>
      </c>
      <c r="E294" s="4">
        <v>87862</v>
      </c>
      <c r="F294" s="4">
        <v>95798</v>
      </c>
      <c r="H294" s="5"/>
      <c r="I294" s="5"/>
      <c r="J294" s="5"/>
      <c r="L294" s="5"/>
    </row>
    <row r="295" spans="1:12" x14ac:dyDescent="0.25">
      <c r="A295" t="s">
        <v>66</v>
      </c>
      <c r="B295">
        <v>85158</v>
      </c>
      <c r="D295" s="4">
        <v>67920</v>
      </c>
      <c r="E295" s="4">
        <v>64440</v>
      </c>
      <c r="F295" s="4">
        <v>88800</v>
      </c>
      <c r="H295" s="5">
        <v>48.1</v>
      </c>
      <c r="I295" s="5">
        <v>47.3</v>
      </c>
      <c r="J295" s="5">
        <v>47</v>
      </c>
      <c r="L295" s="5">
        <v>47</v>
      </c>
    </row>
    <row r="296" spans="1:12" x14ac:dyDescent="0.25">
      <c r="A296" t="s">
        <v>66</v>
      </c>
      <c r="B296">
        <v>85581</v>
      </c>
      <c r="D296" s="4">
        <v>109680</v>
      </c>
      <c r="E296" s="4">
        <v>109920</v>
      </c>
      <c r="F296" s="4">
        <v>93040</v>
      </c>
      <c r="H296" s="5"/>
      <c r="I296" s="5"/>
      <c r="J296" s="5">
        <v>86.1</v>
      </c>
      <c r="L296" s="5">
        <v>86.1</v>
      </c>
    </row>
    <row r="297" spans="1:12" x14ac:dyDescent="0.25">
      <c r="A297" t="s">
        <v>66</v>
      </c>
      <c r="B297">
        <v>85697</v>
      </c>
      <c r="D297" s="4">
        <v>29849</v>
      </c>
      <c r="E297" s="4">
        <v>42805</v>
      </c>
      <c r="F297" s="4">
        <v>40116</v>
      </c>
      <c r="H297" s="5"/>
      <c r="I297" s="5"/>
      <c r="J297" s="5"/>
      <c r="L297" s="5"/>
    </row>
    <row r="298" spans="1:12" x14ac:dyDescent="0.25">
      <c r="A298" t="s">
        <v>66</v>
      </c>
      <c r="B298">
        <v>86157</v>
      </c>
      <c r="D298" s="4">
        <v>27900</v>
      </c>
      <c r="E298" s="4">
        <v>34140</v>
      </c>
      <c r="F298" s="4">
        <v>34800</v>
      </c>
      <c r="H298" s="5"/>
      <c r="I298" s="5"/>
      <c r="J298" s="5">
        <v>55</v>
      </c>
      <c r="L298" s="5">
        <v>55</v>
      </c>
    </row>
    <row r="299" spans="1:12" x14ac:dyDescent="0.25">
      <c r="A299" t="s">
        <v>66</v>
      </c>
      <c r="B299">
        <v>86787</v>
      </c>
      <c r="D299" s="4">
        <v>54657</v>
      </c>
      <c r="E299" s="4">
        <v>44223</v>
      </c>
      <c r="F299" s="4">
        <v>44433</v>
      </c>
      <c r="H299" s="5"/>
      <c r="I299" s="5"/>
      <c r="J299" s="5"/>
      <c r="L299" s="5"/>
    </row>
    <row r="300" spans="1:12" x14ac:dyDescent="0.25">
      <c r="A300" t="s">
        <v>66</v>
      </c>
      <c r="B300">
        <v>86919</v>
      </c>
      <c r="D300" s="4">
        <v>34379</v>
      </c>
      <c r="E300" s="4">
        <v>36372</v>
      </c>
      <c r="F300" s="4">
        <v>66456</v>
      </c>
      <c r="H300" s="5"/>
      <c r="I300" s="5"/>
      <c r="J300" s="5"/>
      <c r="L300" s="5"/>
    </row>
    <row r="301" spans="1:12" x14ac:dyDescent="0.25">
      <c r="A301" t="s">
        <v>66</v>
      </c>
      <c r="B301" s="49">
        <v>87585</v>
      </c>
      <c r="D301" s="4">
        <v>210960</v>
      </c>
      <c r="E301" s="4">
        <v>234000</v>
      </c>
      <c r="F301" s="4">
        <v>138720</v>
      </c>
      <c r="H301" s="5">
        <v>69.599999999999994</v>
      </c>
      <c r="I301" s="5">
        <v>111.5</v>
      </c>
      <c r="J301" s="5">
        <v>86.3</v>
      </c>
      <c r="L301" s="5">
        <v>86.3</v>
      </c>
    </row>
    <row r="302" spans="1:12" x14ac:dyDescent="0.25">
      <c r="A302" t="s">
        <v>66</v>
      </c>
      <c r="B302" s="49">
        <v>87941</v>
      </c>
      <c r="D302" s="4">
        <v>165177</v>
      </c>
      <c r="E302" s="4">
        <v>139446</v>
      </c>
      <c r="F302" s="4">
        <v>161858</v>
      </c>
      <c r="H302" s="5">
        <v>94.9</v>
      </c>
      <c r="I302" s="5">
        <v>71.7</v>
      </c>
      <c r="J302" s="5">
        <v>84.5</v>
      </c>
      <c r="L302" s="5">
        <v>84.5</v>
      </c>
    </row>
    <row r="303" spans="1:12" x14ac:dyDescent="0.25">
      <c r="A303" t="s">
        <v>66</v>
      </c>
      <c r="B303">
        <v>87951</v>
      </c>
      <c r="D303" s="4">
        <v>73176</v>
      </c>
      <c r="E303" s="4">
        <v>55911</v>
      </c>
      <c r="F303" s="4">
        <v>41043</v>
      </c>
      <c r="H303" s="5"/>
      <c r="I303" s="5"/>
      <c r="J303" s="5"/>
      <c r="L303" s="5"/>
    </row>
    <row r="304" spans="1:12" x14ac:dyDescent="0.25">
      <c r="A304" t="s">
        <v>66</v>
      </c>
      <c r="B304">
        <v>87982</v>
      </c>
      <c r="D304" s="4">
        <v>34620</v>
      </c>
      <c r="E304" s="4">
        <v>45717</v>
      </c>
      <c r="F304" s="4">
        <v>48795</v>
      </c>
      <c r="H304" s="5"/>
      <c r="I304" s="5"/>
      <c r="J304" s="5"/>
      <c r="L304" s="5"/>
    </row>
    <row r="305" spans="1:12" x14ac:dyDescent="0.25">
      <c r="A305" t="s">
        <v>66</v>
      </c>
      <c r="B305">
        <v>87997</v>
      </c>
      <c r="D305" s="4">
        <v>45217</v>
      </c>
      <c r="E305" s="4">
        <v>88144</v>
      </c>
      <c r="F305" s="4">
        <v>107309</v>
      </c>
      <c r="H305" s="5"/>
      <c r="I305" s="5"/>
      <c r="J305" s="5"/>
      <c r="L305" s="5"/>
    </row>
    <row r="306" spans="1:12" x14ac:dyDescent="0.25">
      <c r="A306" t="s">
        <v>66</v>
      </c>
      <c r="B306">
        <v>88017</v>
      </c>
      <c r="D306" s="4">
        <v>69281</v>
      </c>
      <c r="E306" s="4">
        <v>46937</v>
      </c>
      <c r="F306" s="4">
        <v>28804</v>
      </c>
      <c r="H306" s="5"/>
      <c r="I306" s="5"/>
      <c r="J306" s="5"/>
      <c r="L306" s="5"/>
    </row>
    <row r="307" spans="1:12" x14ac:dyDescent="0.25">
      <c r="A307" t="s">
        <v>66</v>
      </c>
      <c r="B307">
        <v>88072</v>
      </c>
      <c r="D307" s="4">
        <v>79080</v>
      </c>
      <c r="E307" s="4">
        <v>68760</v>
      </c>
      <c r="F307" s="4">
        <v>19200</v>
      </c>
      <c r="H307" s="5">
        <v>76.3</v>
      </c>
      <c r="I307" s="5">
        <v>63.7</v>
      </c>
      <c r="J307" s="5">
        <v>33.799999999999997</v>
      </c>
      <c r="L307" s="5">
        <v>33.799999999999997</v>
      </c>
    </row>
    <row r="308" spans="1:12" x14ac:dyDescent="0.25">
      <c r="A308" t="s">
        <v>66</v>
      </c>
      <c r="B308">
        <v>88153</v>
      </c>
      <c r="D308" s="4">
        <v>183000</v>
      </c>
      <c r="E308" s="4">
        <v>159360</v>
      </c>
      <c r="F308" s="4">
        <v>145080</v>
      </c>
      <c r="H308" s="5">
        <v>89.6</v>
      </c>
      <c r="I308" s="5">
        <v>95.5</v>
      </c>
      <c r="J308" s="5">
        <v>102.5</v>
      </c>
      <c r="L308" s="5">
        <v>102.5</v>
      </c>
    </row>
    <row r="309" spans="1:12" x14ac:dyDescent="0.25">
      <c r="A309" t="s">
        <v>66</v>
      </c>
      <c r="B309">
        <v>88158</v>
      </c>
      <c r="D309" s="4">
        <v>54761</v>
      </c>
      <c r="E309" s="4">
        <v>59791</v>
      </c>
      <c r="F309" s="4">
        <v>60563</v>
      </c>
      <c r="H309" s="5"/>
      <c r="I309" s="5"/>
      <c r="J309" s="5"/>
      <c r="L309" s="5"/>
    </row>
    <row r="310" spans="1:12" x14ac:dyDescent="0.25">
      <c r="A310" t="s">
        <v>66</v>
      </c>
      <c r="B310">
        <v>88266</v>
      </c>
      <c r="D310" s="4">
        <v>59893</v>
      </c>
      <c r="E310" s="4">
        <v>70051</v>
      </c>
      <c r="F310" s="4">
        <v>46436</v>
      </c>
      <c r="H310" s="5"/>
      <c r="I310" s="5"/>
      <c r="J310" s="5"/>
      <c r="L310" s="5"/>
    </row>
    <row r="311" spans="1:12" x14ac:dyDescent="0.25">
      <c r="A311" t="s">
        <v>66</v>
      </c>
      <c r="B311" s="49">
        <v>88327</v>
      </c>
      <c r="D311" s="4">
        <v>63360</v>
      </c>
      <c r="E311" s="4">
        <v>50480</v>
      </c>
      <c r="F311" s="4">
        <v>48080</v>
      </c>
      <c r="H311" s="5"/>
      <c r="I311" s="5"/>
      <c r="J311" s="5">
        <v>50.2</v>
      </c>
      <c r="L311" s="5">
        <v>50.2</v>
      </c>
    </row>
    <row r="312" spans="1:12" x14ac:dyDescent="0.25">
      <c r="A312" t="s">
        <v>66</v>
      </c>
      <c r="B312">
        <v>88700</v>
      </c>
      <c r="D312" s="4">
        <v>158760</v>
      </c>
      <c r="E312" s="4">
        <v>123000</v>
      </c>
      <c r="F312" s="4">
        <v>172560</v>
      </c>
      <c r="H312" s="5">
        <v>84.2</v>
      </c>
      <c r="I312" s="5">
        <v>65.900000000000006</v>
      </c>
      <c r="J312" s="5">
        <v>85.3</v>
      </c>
      <c r="L312" s="5">
        <v>85.3</v>
      </c>
    </row>
    <row r="313" spans="1:12" x14ac:dyDescent="0.25">
      <c r="A313" t="s">
        <v>66</v>
      </c>
      <c r="B313">
        <v>88787</v>
      </c>
      <c r="D313" s="4">
        <v>34560</v>
      </c>
      <c r="E313" s="4">
        <v>20960</v>
      </c>
      <c r="F313" s="4">
        <v>26800</v>
      </c>
      <c r="H313" s="5"/>
      <c r="I313" s="5"/>
      <c r="J313" s="5">
        <v>50.2</v>
      </c>
      <c r="L313" s="5">
        <v>50.2</v>
      </c>
    </row>
    <row r="314" spans="1:12" x14ac:dyDescent="0.25">
      <c r="A314" t="s">
        <v>66</v>
      </c>
      <c r="B314">
        <v>88966</v>
      </c>
      <c r="D314" s="4">
        <v>16741</v>
      </c>
      <c r="E314" s="4">
        <v>44293</v>
      </c>
      <c r="F314" s="4">
        <v>36013</v>
      </c>
      <c r="H314" s="5"/>
      <c r="I314" s="5"/>
      <c r="J314" s="5"/>
      <c r="L314" s="5"/>
    </row>
    <row r="315" spans="1:12" x14ac:dyDescent="0.25">
      <c r="A315" t="s">
        <v>66</v>
      </c>
      <c r="B315">
        <v>89142</v>
      </c>
      <c r="D315" s="4">
        <v>43811</v>
      </c>
      <c r="E315" s="4">
        <v>37254</v>
      </c>
      <c r="F315" s="4">
        <v>17479</v>
      </c>
      <c r="H315" s="5"/>
      <c r="I315" s="5"/>
      <c r="J315" s="5"/>
      <c r="L315" s="5"/>
    </row>
    <row r="316" spans="1:12" x14ac:dyDescent="0.25">
      <c r="A316" t="s">
        <v>66</v>
      </c>
      <c r="B316">
        <v>89293</v>
      </c>
      <c r="D316" s="4">
        <v>45120</v>
      </c>
      <c r="E316" s="4">
        <v>52000</v>
      </c>
      <c r="F316" s="4">
        <v>52320</v>
      </c>
      <c r="H316" s="5"/>
      <c r="I316" s="5"/>
      <c r="J316" s="5">
        <v>37</v>
      </c>
      <c r="L316" s="5">
        <v>37</v>
      </c>
    </row>
    <row r="317" spans="1:12" x14ac:dyDescent="0.25">
      <c r="A317" t="s">
        <v>66</v>
      </c>
      <c r="B317" s="49">
        <v>89309</v>
      </c>
      <c r="D317" s="4">
        <v>119700</v>
      </c>
      <c r="E317" s="4">
        <v>139500</v>
      </c>
      <c r="F317" s="4">
        <v>190260</v>
      </c>
      <c r="H317" s="5">
        <v>73.099999999999994</v>
      </c>
      <c r="I317" s="5">
        <v>78.3</v>
      </c>
      <c r="J317" s="5">
        <v>109.4</v>
      </c>
      <c r="L317" s="5">
        <v>109.4</v>
      </c>
    </row>
    <row r="318" spans="1:12" x14ac:dyDescent="0.25">
      <c r="A318" t="s">
        <v>66</v>
      </c>
      <c r="B318">
        <v>89408</v>
      </c>
      <c r="D318" s="4">
        <v>46236</v>
      </c>
      <c r="E318" s="4">
        <v>40821</v>
      </c>
      <c r="F318" s="4">
        <v>7599</v>
      </c>
      <c r="H318" s="5"/>
      <c r="I318" s="5"/>
      <c r="J318" s="5"/>
      <c r="L318" s="5"/>
    </row>
    <row r="319" spans="1:12" x14ac:dyDescent="0.25">
      <c r="A319" t="s">
        <v>66</v>
      </c>
      <c r="B319">
        <v>89589</v>
      </c>
      <c r="D319" s="4">
        <v>86480</v>
      </c>
      <c r="E319" s="4">
        <v>108400</v>
      </c>
      <c r="F319" s="4">
        <v>69840</v>
      </c>
      <c r="H319" s="5"/>
      <c r="I319" s="5"/>
      <c r="J319" s="5">
        <v>49.9</v>
      </c>
      <c r="L319" s="5">
        <v>49.9</v>
      </c>
    </row>
    <row r="320" spans="1:12" x14ac:dyDescent="0.25">
      <c r="A320" t="s">
        <v>66</v>
      </c>
      <c r="B320">
        <v>89646</v>
      </c>
      <c r="D320" s="4">
        <v>12368</v>
      </c>
      <c r="E320" s="4">
        <v>16600</v>
      </c>
      <c r="F320" s="4">
        <v>11914</v>
      </c>
      <c r="H320" s="5"/>
      <c r="I320" s="5"/>
      <c r="J320" s="5"/>
      <c r="L320" s="5"/>
    </row>
    <row r="321" spans="1:12" x14ac:dyDescent="0.25">
      <c r="A321" t="s">
        <v>66</v>
      </c>
      <c r="B321">
        <v>89855</v>
      </c>
      <c r="D321" s="4">
        <v>59314</v>
      </c>
      <c r="E321" s="4">
        <v>41544</v>
      </c>
      <c r="F321" s="4">
        <v>48401</v>
      </c>
      <c r="H321" s="5"/>
      <c r="I321" s="5"/>
      <c r="J321" s="5"/>
      <c r="L321" s="5"/>
    </row>
    <row r="322" spans="1:12" x14ac:dyDescent="0.25">
      <c r="A322" t="s">
        <v>66</v>
      </c>
      <c r="B322">
        <v>89888</v>
      </c>
      <c r="D322" s="4">
        <v>51366</v>
      </c>
      <c r="E322" s="4">
        <v>56508</v>
      </c>
      <c r="F322" s="4">
        <v>29807</v>
      </c>
      <c r="H322" s="5"/>
      <c r="I322" s="5"/>
      <c r="J322" s="5"/>
      <c r="L322" s="5"/>
    </row>
    <row r="323" spans="1:12" x14ac:dyDescent="0.25">
      <c r="A323" t="s">
        <v>66</v>
      </c>
      <c r="B323">
        <v>89992</v>
      </c>
      <c r="D323" s="4">
        <v>56170</v>
      </c>
      <c r="E323" s="4">
        <v>59469</v>
      </c>
      <c r="F323" s="4">
        <v>62973</v>
      </c>
      <c r="H323" s="5"/>
      <c r="I323" s="5"/>
      <c r="J323" s="5"/>
      <c r="L323" s="5"/>
    </row>
    <row r="324" spans="1:12" x14ac:dyDescent="0.25">
      <c r="A324" t="s">
        <v>66</v>
      </c>
      <c r="B324">
        <v>90026</v>
      </c>
      <c r="D324" s="4">
        <v>41727</v>
      </c>
      <c r="E324" s="4">
        <v>43309</v>
      </c>
      <c r="F324" s="4">
        <v>26617</v>
      </c>
      <c r="H324" s="5"/>
      <c r="I324" s="5"/>
      <c r="J324" s="5"/>
      <c r="L324" s="5"/>
    </row>
    <row r="325" spans="1:12" x14ac:dyDescent="0.25">
      <c r="A325" t="s">
        <v>66</v>
      </c>
      <c r="B325">
        <v>90032</v>
      </c>
      <c r="D325" s="4">
        <v>191520</v>
      </c>
      <c r="E325" s="4">
        <v>192420</v>
      </c>
      <c r="F325" s="4">
        <v>158100</v>
      </c>
      <c r="H325" s="5">
        <v>75.5</v>
      </c>
      <c r="I325" s="5">
        <v>68.900000000000006</v>
      </c>
      <c r="J325" s="5">
        <v>72.099999999999994</v>
      </c>
      <c r="L325" s="5">
        <v>72.099999999999994</v>
      </c>
    </row>
    <row r="326" spans="1:12" x14ac:dyDescent="0.25">
      <c r="A326" t="s">
        <v>66</v>
      </c>
      <c r="B326" s="49">
        <v>90205</v>
      </c>
      <c r="D326" s="4">
        <v>36900</v>
      </c>
      <c r="E326" s="4">
        <v>159000</v>
      </c>
      <c r="F326" s="4">
        <v>109620</v>
      </c>
      <c r="H326" s="5">
        <v>45.2</v>
      </c>
      <c r="I326" s="5">
        <v>112.1</v>
      </c>
      <c r="J326" s="5">
        <v>64.900000000000006</v>
      </c>
      <c r="L326" s="5">
        <v>64.900000000000006</v>
      </c>
    </row>
    <row r="327" spans="1:12" x14ac:dyDescent="0.25">
      <c r="A327" t="s">
        <v>66</v>
      </c>
      <c r="B327">
        <v>91077</v>
      </c>
      <c r="D327" s="4">
        <v>49431</v>
      </c>
      <c r="E327" s="4">
        <v>74528</v>
      </c>
      <c r="F327" s="4">
        <v>74909</v>
      </c>
      <c r="H327" s="5"/>
      <c r="I327" s="5"/>
      <c r="J327" s="5"/>
      <c r="L327" s="5"/>
    </row>
    <row r="328" spans="1:12" x14ac:dyDescent="0.25">
      <c r="A328" t="s">
        <v>66</v>
      </c>
      <c r="B328">
        <v>91149</v>
      </c>
      <c r="D328" s="4">
        <v>270160</v>
      </c>
      <c r="E328" s="4">
        <v>214880</v>
      </c>
      <c r="F328" s="4">
        <v>147040</v>
      </c>
      <c r="H328" s="5"/>
      <c r="I328" s="5"/>
      <c r="J328" s="5">
        <v>53.8</v>
      </c>
      <c r="L328" s="5">
        <v>53.8</v>
      </c>
    </row>
    <row r="329" spans="1:12" x14ac:dyDescent="0.25">
      <c r="A329" t="s">
        <v>66</v>
      </c>
      <c r="B329">
        <v>91468</v>
      </c>
      <c r="D329" s="4">
        <v>66119</v>
      </c>
      <c r="E329" s="4">
        <v>54739</v>
      </c>
      <c r="F329" s="4">
        <v>45160</v>
      </c>
      <c r="H329" s="5">
        <v>74.2</v>
      </c>
      <c r="I329" s="5">
        <v>67.599999999999994</v>
      </c>
      <c r="J329" s="5">
        <v>70.5</v>
      </c>
      <c r="L329" s="5">
        <v>70.5</v>
      </c>
    </row>
    <row r="330" spans="1:12" x14ac:dyDescent="0.25">
      <c r="A330" t="s">
        <v>66</v>
      </c>
      <c r="B330">
        <v>91684</v>
      </c>
      <c r="D330" s="4">
        <v>74640</v>
      </c>
      <c r="E330" s="4">
        <v>83940</v>
      </c>
      <c r="F330" s="4">
        <v>52080</v>
      </c>
      <c r="H330" s="5"/>
      <c r="I330" s="5"/>
      <c r="J330" s="5">
        <v>31.9</v>
      </c>
      <c r="L330" s="5">
        <v>31.9</v>
      </c>
    </row>
    <row r="331" spans="1:12" x14ac:dyDescent="0.25">
      <c r="A331" t="s">
        <v>66</v>
      </c>
      <c r="B331">
        <v>91700</v>
      </c>
      <c r="D331" s="4">
        <v>58260</v>
      </c>
      <c r="E331" s="4">
        <v>143700</v>
      </c>
      <c r="F331" s="4">
        <v>97680</v>
      </c>
      <c r="H331" s="5">
        <v>58.5</v>
      </c>
      <c r="I331" s="5">
        <v>59.5</v>
      </c>
      <c r="J331" s="5">
        <v>50</v>
      </c>
      <c r="L331" s="5">
        <v>50</v>
      </c>
    </row>
    <row r="332" spans="1:12" x14ac:dyDescent="0.25">
      <c r="A332" t="s">
        <v>66</v>
      </c>
      <c r="B332">
        <v>91742</v>
      </c>
      <c r="D332" s="4">
        <v>186300</v>
      </c>
      <c r="E332" s="4">
        <v>203400</v>
      </c>
      <c r="F332" s="4">
        <v>186500</v>
      </c>
      <c r="H332" s="5"/>
      <c r="I332" s="5"/>
      <c r="J332" s="5">
        <v>126.8</v>
      </c>
      <c r="L332" s="5">
        <v>126.8</v>
      </c>
    </row>
    <row r="333" spans="1:12" x14ac:dyDescent="0.25">
      <c r="A333" t="s">
        <v>66</v>
      </c>
      <c r="B333">
        <v>91744</v>
      </c>
      <c r="D333" s="4">
        <v>48540</v>
      </c>
      <c r="E333" s="4">
        <v>38580</v>
      </c>
      <c r="F333" s="4">
        <v>52620</v>
      </c>
      <c r="H333" s="5">
        <v>150.6</v>
      </c>
      <c r="I333" s="5">
        <v>159.4</v>
      </c>
      <c r="J333" s="5">
        <v>148.1</v>
      </c>
      <c r="L333" s="5">
        <v>148.1</v>
      </c>
    </row>
    <row r="334" spans="1:12" x14ac:dyDescent="0.25">
      <c r="A334" t="s">
        <v>66</v>
      </c>
      <c r="B334">
        <v>92268</v>
      </c>
      <c r="D334" s="4">
        <v>55169</v>
      </c>
      <c r="E334" s="4">
        <v>57820</v>
      </c>
      <c r="F334" s="4">
        <v>56745</v>
      </c>
      <c r="H334" s="5"/>
      <c r="I334" s="5"/>
      <c r="J334" s="5"/>
      <c r="L334" s="5"/>
    </row>
    <row r="335" spans="1:12" x14ac:dyDescent="0.25">
      <c r="A335" t="s">
        <v>66</v>
      </c>
      <c r="B335">
        <v>92419</v>
      </c>
      <c r="D335" s="4">
        <v>116940</v>
      </c>
      <c r="E335" s="4">
        <v>141000</v>
      </c>
      <c r="F335" s="4">
        <v>94140</v>
      </c>
      <c r="H335" s="5"/>
      <c r="I335" s="5"/>
      <c r="J335" s="5">
        <v>83.7</v>
      </c>
      <c r="L335" s="5">
        <v>83.7</v>
      </c>
    </row>
    <row r="336" spans="1:12" x14ac:dyDescent="0.25">
      <c r="A336" t="s">
        <v>66</v>
      </c>
      <c r="B336">
        <v>92422</v>
      </c>
      <c r="D336" s="4">
        <v>107640</v>
      </c>
      <c r="E336" s="4">
        <v>140400</v>
      </c>
      <c r="F336" s="4">
        <v>58380</v>
      </c>
      <c r="H336" s="5"/>
      <c r="I336" s="5"/>
      <c r="J336" s="5">
        <v>39.5</v>
      </c>
      <c r="L336" s="5">
        <v>39.5</v>
      </c>
    </row>
    <row r="337" spans="1:12" x14ac:dyDescent="0.25">
      <c r="A337" t="s">
        <v>66</v>
      </c>
      <c r="B337" s="49">
        <v>92562</v>
      </c>
      <c r="D337" s="4">
        <v>200460</v>
      </c>
      <c r="E337" s="4">
        <v>87120</v>
      </c>
      <c r="F337" s="4">
        <v>53100</v>
      </c>
      <c r="H337" s="5"/>
      <c r="I337" s="5"/>
      <c r="J337" s="5">
        <v>37.6</v>
      </c>
      <c r="L337" s="5">
        <v>37.6</v>
      </c>
    </row>
    <row r="338" spans="1:12" x14ac:dyDescent="0.25">
      <c r="A338" t="s">
        <v>66</v>
      </c>
      <c r="B338">
        <v>92705</v>
      </c>
      <c r="D338" s="4">
        <v>144840</v>
      </c>
      <c r="E338" s="4">
        <v>82320</v>
      </c>
      <c r="F338" s="4">
        <v>63780</v>
      </c>
      <c r="H338" s="5"/>
      <c r="I338" s="5"/>
      <c r="J338" s="5">
        <v>38.799999999999997</v>
      </c>
      <c r="L338" s="5">
        <v>38.799999999999997</v>
      </c>
    </row>
    <row r="339" spans="1:12" x14ac:dyDescent="0.25">
      <c r="A339" t="s">
        <v>66</v>
      </c>
      <c r="B339">
        <v>92726</v>
      </c>
      <c r="D339" s="4">
        <v>202080</v>
      </c>
      <c r="E339" s="4">
        <v>257680</v>
      </c>
      <c r="F339" s="4">
        <v>88880</v>
      </c>
      <c r="H339" s="5">
        <v>77.099999999999994</v>
      </c>
      <c r="I339" s="5">
        <v>86.7</v>
      </c>
      <c r="J339" s="5"/>
      <c r="L339" s="5"/>
    </row>
    <row r="340" spans="1:12" x14ac:dyDescent="0.25">
      <c r="A340" t="s">
        <v>66</v>
      </c>
      <c r="B340">
        <v>92934</v>
      </c>
      <c r="D340" s="4">
        <v>48309</v>
      </c>
      <c r="E340" s="4">
        <v>48416</v>
      </c>
      <c r="F340" s="4">
        <v>50389</v>
      </c>
      <c r="H340" s="5"/>
      <c r="I340" s="5"/>
      <c r="J340" s="5"/>
      <c r="L340" s="5"/>
    </row>
    <row r="341" spans="1:12" x14ac:dyDescent="0.25">
      <c r="A341" t="s">
        <v>66</v>
      </c>
      <c r="B341">
        <v>93043</v>
      </c>
      <c r="D341" s="4">
        <v>50460</v>
      </c>
      <c r="E341" s="4">
        <v>70860</v>
      </c>
      <c r="F341" s="4">
        <v>60780</v>
      </c>
      <c r="H341" s="5">
        <v>43.7</v>
      </c>
      <c r="I341" s="5">
        <v>41.8</v>
      </c>
      <c r="J341" s="5">
        <v>63.7</v>
      </c>
      <c r="L341" s="5">
        <v>63.7</v>
      </c>
    </row>
    <row r="342" spans="1:12" x14ac:dyDescent="0.25">
      <c r="A342" t="s">
        <v>66</v>
      </c>
      <c r="B342">
        <v>93052</v>
      </c>
      <c r="D342" s="4">
        <v>32667</v>
      </c>
      <c r="E342" s="4">
        <v>33414</v>
      </c>
      <c r="F342" s="4">
        <v>14388</v>
      </c>
      <c r="H342" s="5"/>
      <c r="I342" s="5"/>
      <c r="J342" s="5"/>
      <c r="L342" s="5"/>
    </row>
    <row r="343" spans="1:12" x14ac:dyDescent="0.25">
      <c r="A343" t="s">
        <v>66</v>
      </c>
      <c r="B343">
        <v>93295</v>
      </c>
      <c r="D343" s="4">
        <v>35182</v>
      </c>
      <c r="E343" s="4">
        <v>25417</v>
      </c>
      <c r="F343" s="4">
        <v>35266</v>
      </c>
      <c r="H343" s="5">
        <v>70.7</v>
      </c>
      <c r="I343" s="5">
        <v>69.3</v>
      </c>
      <c r="J343" s="5">
        <v>69.400000000000006</v>
      </c>
      <c r="L343" s="5">
        <v>69.400000000000006</v>
      </c>
    </row>
    <row r="344" spans="1:12" x14ac:dyDescent="0.25">
      <c r="A344" t="s">
        <v>66</v>
      </c>
      <c r="B344">
        <v>93809</v>
      </c>
      <c r="D344" s="4">
        <v>55702</v>
      </c>
      <c r="E344" s="4">
        <v>43474</v>
      </c>
      <c r="F344" s="4">
        <v>70388</v>
      </c>
      <c r="H344" s="5"/>
      <c r="I344" s="5"/>
      <c r="J344" s="5"/>
      <c r="L344" s="5"/>
    </row>
    <row r="345" spans="1:12" x14ac:dyDescent="0.25">
      <c r="A345" t="s">
        <v>66</v>
      </c>
      <c r="B345">
        <v>94237</v>
      </c>
      <c r="D345" s="4">
        <v>275520</v>
      </c>
      <c r="E345" s="4">
        <v>304800</v>
      </c>
      <c r="F345" s="4">
        <v>269520</v>
      </c>
      <c r="H345" s="5">
        <v>167.5</v>
      </c>
      <c r="I345" s="5">
        <v>167.3</v>
      </c>
      <c r="J345" s="5">
        <v>143.80000000000001</v>
      </c>
      <c r="L345" s="5">
        <v>143.80000000000001</v>
      </c>
    </row>
    <row r="346" spans="1:12" x14ac:dyDescent="0.25">
      <c r="A346" t="s">
        <v>66</v>
      </c>
      <c r="B346">
        <v>94262</v>
      </c>
      <c r="D346" s="4">
        <v>156480</v>
      </c>
      <c r="E346" s="4">
        <v>76620</v>
      </c>
      <c r="F346" s="4">
        <v>46800</v>
      </c>
      <c r="H346" s="5"/>
      <c r="I346" s="5"/>
      <c r="J346" s="5">
        <v>29.5</v>
      </c>
      <c r="L346" s="5">
        <v>29.5</v>
      </c>
    </row>
    <row r="347" spans="1:12" x14ac:dyDescent="0.25">
      <c r="A347" t="s">
        <v>66</v>
      </c>
      <c r="B347">
        <v>94485</v>
      </c>
      <c r="D347" s="4">
        <v>62880</v>
      </c>
      <c r="E347" s="4">
        <v>60000</v>
      </c>
      <c r="F347" s="4">
        <v>64800</v>
      </c>
      <c r="H347" s="5">
        <v>77.8</v>
      </c>
      <c r="I347" s="5">
        <v>60.7</v>
      </c>
      <c r="J347" s="5">
        <v>96.5</v>
      </c>
      <c r="L347" s="5">
        <v>96.5</v>
      </c>
    </row>
    <row r="348" spans="1:12" x14ac:dyDescent="0.25">
      <c r="A348" t="s">
        <v>66</v>
      </c>
      <c r="B348">
        <v>94936</v>
      </c>
      <c r="D348" s="4">
        <v>119654</v>
      </c>
      <c r="E348" s="4">
        <v>95852</v>
      </c>
      <c r="F348" s="4">
        <v>57915</v>
      </c>
      <c r="H348" s="5">
        <v>103.9</v>
      </c>
      <c r="I348" s="5">
        <v>79.2</v>
      </c>
      <c r="J348" s="5">
        <v>83.1</v>
      </c>
      <c r="L348" s="5">
        <v>83.1</v>
      </c>
    </row>
    <row r="349" spans="1:12" x14ac:dyDescent="0.25">
      <c r="A349" t="s">
        <v>66</v>
      </c>
      <c r="B349">
        <v>95035</v>
      </c>
      <c r="D349" s="4">
        <v>28707</v>
      </c>
      <c r="E349" s="4">
        <v>29617</v>
      </c>
      <c r="F349" s="4">
        <v>13631</v>
      </c>
      <c r="H349" s="5"/>
      <c r="I349" s="5"/>
      <c r="J349" s="5"/>
      <c r="L349" s="5"/>
    </row>
    <row r="350" spans="1:12" x14ac:dyDescent="0.25">
      <c r="A350" t="s">
        <v>66</v>
      </c>
      <c r="B350">
        <v>95584</v>
      </c>
      <c r="D350" s="4">
        <v>289560</v>
      </c>
      <c r="E350" s="4">
        <v>333240</v>
      </c>
      <c r="F350" s="4">
        <v>397800</v>
      </c>
      <c r="H350" s="5">
        <v>189.1</v>
      </c>
      <c r="I350" s="5">
        <v>207.5</v>
      </c>
      <c r="J350" s="5">
        <v>200.3</v>
      </c>
      <c r="L350" s="5">
        <v>200.3</v>
      </c>
    </row>
    <row r="351" spans="1:12" x14ac:dyDescent="0.25">
      <c r="A351" t="s">
        <v>66</v>
      </c>
      <c r="B351">
        <v>95759</v>
      </c>
      <c r="D351" s="4">
        <v>15273</v>
      </c>
      <c r="E351" s="4">
        <v>27281</v>
      </c>
      <c r="F351" s="4">
        <v>18395</v>
      </c>
      <c r="H351" s="5"/>
      <c r="I351" s="5"/>
      <c r="J351" s="5"/>
      <c r="L351" s="5"/>
    </row>
    <row r="352" spans="1:12" x14ac:dyDescent="0.25">
      <c r="A352" t="s">
        <v>66</v>
      </c>
      <c r="B352">
        <v>96115</v>
      </c>
      <c r="D352" s="4">
        <v>60360</v>
      </c>
      <c r="E352" s="4">
        <v>63960</v>
      </c>
      <c r="F352" s="4">
        <v>50460</v>
      </c>
      <c r="H352" s="5"/>
      <c r="I352" s="5"/>
      <c r="J352" s="5">
        <v>30.5</v>
      </c>
      <c r="L352" s="5">
        <v>30.5</v>
      </c>
    </row>
    <row r="353" spans="1:12" x14ac:dyDescent="0.25">
      <c r="A353" t="s">
        <v>66</v>
      </c>
      <c r="B353">
        <v>96116</v>
      </c>
      <c r="D353" s="4">
        <v>53880</v>
      </c>
      <c r="E353" s="4">
        <v>64080</v>
      </c>
      <c r="F353" s="4">
        <v>50700</v>
      </c>
      <c r="H353" s="5"/>
      <c r="I353" s="5"/>
      <c r="J353" s="5">
        <v>29.7</v>
      </c>
      <c r="L353" s="5">
        <v>29.7</v>
      </c>
    </row>
    <row r="354" spans="1:12" x14ac:dyDescent="0.25">
      <c r="A354" t="s">
        <v>66</v>
      </c>
      <c r="B354">
        <v>96261</v>
      </c>
      <c r="D354" s="4">
        <v>98960</v>
      </c>
      <c r="E354" s="4">
        <v>68120</v>
      </c>
      <c r="F354" s="4">
        <v>22760</v>
      </c>
      <c r="H354" s="5">
        <v>40</v>
      </c>
      <c r="I354" s="5">
        <v>38.6</v>
      </c>
      <c r="J354" s="5">
        <v>22.9</v>
      </c>
      <c r="L354" s="5">
        <v>22.9</v>
      </c>
    </row>
    <row r="355" spans="1:12" x14ac:dyDescent="0.25">
      <c r="A355" t="s">
        <v>66</v>
      </c>
      <c r="B355">
        <v>96408</v>
      </c>
      <c r="D355" s="4">
        <v>120960</v>
      </c>
      <c r="E355" s="4">
        <v>148080</v>
      </c>
      <c r="F355" s="4">
        <v>154800</v>
      </c>
      <c r="H355" s="5">
        <v>141.69999999999999</v>
      </c>
      <c r="I355" s="5">
        <v>174.5</v>
      </c>
      <c r="J355" s="5">
        <v>161.6</v>
      </c>
      <c r="L355" s="5">
        <v>161.6</v>
      </c>
    </row>
    <row r="356" spans="1:12" x14ac:dyDescent="0.25">
      <c r="A356" t="s">
        <v>66</v>
      </c>
      <c r="B356">
        <v>97796</v>
      </c>
      <c r="D356" s="4">
        <v>18880</v>
      </c>
      <c r="E356" s="4">
        <v>22600</v>
      </c>
      <c r="F356" s="4">
        <v>21520</v>
      </c>
      <c r="H356" s="5"/>
      <c r="I356" s="5"/>
      <c r="J356" s="5">
        <v>43.8</v>
      </c>
      <c r="L356" s="5">
        <v>43.8</v>
      </c>
    </row>
    <row r="357" spans="1:12" x14ac:dyDescent="0.25">
      <c r="A357" t="s">
        <v>66</v>
      </c>
      <c r="B357">
        <v>98249</v>
      </c>
      <c r="D357" s="4">
        <v>34620</v>
      </c>
      <c r="E357" s="4">
        <v>52880</v>
      </c>
      <c r="F357" s="4">
        <v>10500</v>
      </c>
      <c r="H357" s="5">
        <v>39</v>
      </c>
      <c r="I357" s="5">
        <v>146</v>
      </c>
      <c r="J357" s="5">
        <v>0</v>
      </c>
      <c r="L357" s="5">
        <v>0</v>
      </c>
    </row>
    <row r="358" spans="1:12" x14ac:dyDescent="0.25">
      <c r="A358" t="s">
        <v>66</v>
      </c>
      <c r="B358">
        <v>98312</v>
      </c>
      <c r="D358" s="4">
        <v>18300</v>
      </c>
      <c r="E358" s="4">
        <v>8820</v>
      </c>
      <c r="F358" s="4">
        <v>11220</v>
      </c>
      <c r="H358" s="5"/>
      <c r="I358" s="5"/>
      <c r="J358" s="5">
        <v>32.200000000000003</v>
      </c>
      <c r="L358" s="5">
        <v>32.200000000000003</v>
      </c>
    </row>
    <row r="359" spans="1:12" x14ac:dyDescent="0.25">
      <c r="A359" t="s">
        <v>66</v>
      </c>
      <c r="B359">
        <v>98329</v>
      </c>
      <c r="D359" s="4">
        <v>1007880</v>
      </c>
      <c r="E359" s="4">
        <v>655800</v>
      </c>
      <c r="F359" s="4">
        <v>131520</v>
      </c>
      <c r="H359" s="5">
        <v>242.6</v>
      </c>
      <c r="I359" s="5">
        <v>172.8</v>
      </c>
      <c r="J359" s="5">
        <v>71.5</v>
      </c>
      <c r="L359" s="5">
        <v>71.5</v>
      </c>
    </row>
    <row r="360" spans="1:12" x14ac:dyDescent="0.25">
      <c r="A360" t="s">
        <v>66</v>
      </c>
      <c r="B360">
        <v>98330</v>
      </c>
      <c r="D360" s="4">
        <v>56925</v>
      </c>
      <c r="E360" s="4">
        <v>26781</v>
      </c>
      <c r="F360" s="4">
        <v>2402</v>
      </c>
      <c r="H360" s="5"/>
      <c r="I360" s="5"/>
      <c r="J360" s="5"/>
      <c r="L360" s="5"/>
    </row>
    <row r="361" spans="1:12" x14ac:dyDescent="0.25">
      <c r="A361" t="s">
        <v>66</v>
      </c>
      <c r="B361">
        <v>98373</v>
      </c>
      <c r="D361" s="4">
        <v>195200</v>
      </c>
      <c r="E361" s="4">
        <v>163200</v>
      </c>
      <c r="F361" s="4">
        <v>28240</v>
      </c>
      <c r="H361" s="5">
        <v>72.900000000000006</v>
      </c>
      <c r="I361" s="5">
        <v>77.099999999999994</v>
      </c>
      <c r="J361" s="5">
        <v>51.4</v>
      </c>
      <c r="L361" s="5">
        <v>51.4</v>
      </c>
    </row>
    <row r="362" spans="1:12" x14ac:dyDescent="0.25">
      <c r="A362" t="s">
        <v>66</v>
      </c>
      <c r="B362">
        <v>98664</v>
      </c>
      <c r="D362" s="4">
        <v>674760</v>
      </c>
      <c r="E362" s="4">
        <v>260400</v>
      </c>
      <c r="F362" s="4">
        <v>12120</v>
      </c>
      <c r="H362" s="5">
        <v>284</v>
      </c>
      <c r="I362" s="5">
        <v>231.8</v>
      </c>
      <c r="J362" s="5">
        <v>33</v>
      </c>
      <c r="L362" s="5">
        <v>33</v>
      </c>
    </row>
    <row r="363" spans="1:12" x14ac:dyDescent="0.25">
      <c r="A363" t="s">
        <v>66</v>
      </c>
      <c r="B363">
        <v>99995</v>
      </c>
      <c r="D363" s="4">
        <v>51734</v>
      </c>
      <c r="E363" s="4">
        <v>11782</v>
      </c>
      <c r="F363" s="4">
        <v>0</v>
      </c>
      <c r="H363" s="5"/>
      <c r="I363" s="5"/>
      <c r="J363" s="5"/>
      <c r="L363" s="5"/>
    </row>
    <row r="364" spans="1:12" x14ac:dyDescent="0.25">
      <c r="A364" t="s">
        <v>66</v>
      </c>
      <c r="B364">
        <v>100493</v>
      </c>
      <c r="D364" s="4">
        <v>63643</v>
      </c>
      <c r="E364" s="4">
        <v>9904</v>
      </c>
      <c r="F364" s="4">
        <v>0</v>
      </c>
    </row>
    <row r="365" spans="1:12" x14ac:dyDescent="0.25">
      <c r="A365" t="s">
        <v>66</v>
      </c>
      <c r="B365">
        <v>100526</v>
      </c>
      <c r="D365" s="4">
        <v>134640</v>
      </c>
      <c r="E365" s="4">
        <v>54720</v>
      </c>
      <c r="F365" s="4">
        <v>0</v>
      </c>
    </row>
    <row r="366" spans="1:12" x14ac:dyDescent="0.25">
      <c r="A366" t="s">
        <v>66</v>
      </c>
      <c r="B366">
        <v>101386</v>
      </c>
      <c r="D366" s="4">
        <v>218520</v>
      </c>
      <c r="E366" s="4">
        <v>44580</v>
      </c>
      <c r="F366" s="4">
        <v>0</v>
      </c>
    </row>
    <row r="367" spans="1:12" x14ac:dyDescent="0.25">
      <c r="A367" t="s">
        <v>66</v>
      </c>
      <c r="B367" s="34" t="s">
        <v>275</v>
      </c>
      <c r="D367" s="4">
        <v>100465</v>
      </c>
      <c r="E367" s="4">
        <v>47474</v>
      </c>
      <c r="F367" s="4">
        <v>31701</v>
      </c>
    </row>
    <row r="368" spans="1:12" x14ac:dyDescent="0.25">
      <c r="A368" t="s">
        <v>66</v>
      </c>
      <c r="B368" s="34" t="s">
        <v>276</v>
      </c>
      <c r="D368" s="4">
        <v>236280</v>
      </c>
      <c r="E368" s="4">
        <v>59460</v>
      </c>
      <c r="F368" s="4">
        <v>0</v>
      </c>
    </row>
    <row r="371" spans="1:12" x14ac:dyDescent="0.25">
      <c r="A371" t="s">
        <v>67</v>
      </c>
      <c r="B371">
        <v>1681</v>
      </c>
      <c r="D371" s="4">
        <v>37985</v>
      </c>
      <c r="E371" s="4">
        <v>39683</v>
      </c>
      <c r="F371" s="4">
        <v>44489</v>
      </c>
      <c r="H371" s="5"/>
      <c r="I371" s="5"/>
      <c r="J371" s="5"/>
      <c r="L371" s="5"/>
    </row>
    <row r="372" spans="1:12" x14ac:dyDescent="0.25">
      <c r="A372" t="s">
        <v>67</v>
      </c>
      <c r="B372">
        <v>1990</v>
      </c>
      <c r="D372" s="4">
        <v>46458</v>
      </c>
      <c r="E372" s="4">
        <v>46117</v>
      </c>
      <c r="F372" s="4">
        <v>43502</v>
      </c>
      <c r="H372" s="5"/>
      <c r="I372" s="5"/>
      <c r="J372" s="5"/>
      <c r="L372" s="5"/>
    </row>
    <row r="373" spans="1:12" x14ac:dyDescent="0.25">
      <c r="A373" t="s">
        <v>67</v>
      </c>
      <c r="B373">
        <v>2160</v>
      </c>
      <c r="D373" s="4">
        <v>46140</v>
      </c>
      <c r="E373" s="4">
        <v>49523</v>
      </c>
      <c r="F373" s="4">
        <v>47479</v>
      </c>
      <c r="H373" s="5"/>
      <c r="I373" s="5"/>
      <c r="J373" s="5"/>
      <c r="L373" s="5"/>
    </row>
    <row r="374" spans="1:12" x14ac:dyDescent="0.25">
      <c r="A374" t="s">
        <v>67</v>
      </c>
      <c r="B374">
        <v>6834</v>
      </c>
      <c r="D374" s="4">
        <v>33129</v>
      </c>
      <c r="E374" s="4">
        <v>39200</v>
      </c>
      <c r="F374" s="4">
        <v>70709</v>
      </c>
      <c r="H374" s="5"/>
      <c r="I374" s="5"/>
      <c r="J374" s="5"/>
      <c r="L374" s="5"/>
    </row>
    <row r="375" spans="1:12" x14ac:dyDescent="0.25">
      <c r="A375" t="s">
        <v>67</v>
      </c>
      <c r="B375">
        <v>6863</v>
      </c>
      <c r="D375" s="4">
        <v>68229</v>
      </c>
      <c r="E375" s="4">
        <v>61396</v>
      </c>
      <c r="F375" s="4">
        <v>66488</v>
      </c>
      <c r="H375" s="5"/>
      <c r="I375" s="5"/>
      <c r="J375" s="5"/>
      <c r="L375" s="5"/>
    </row>
    <row r="376" spans="1:12" x14ac:dyDescent="0.25">
      <c r="A376" t="s">
        <v>67</v>
      </c>
      <c r="B376">
        <v>6908</v>
      </c>
      <c r="D376" s="4">
        <v>80987</v>
      </c>
      <c r="E376" s="4">
        <v>72961</v>
      </c>
      <c r="F376" s="4">
        <v>91346</v>
      </c>
      <c r="H376" s="5"/>
      <c r="I376" s="5"/>
      <c r="J376" s="5"/>
      <c r="L376" s="5"/>
    </row>
    <row r="377" spans="1:12" x14ac:dyDescent="0.25">
      <c r="A377" t="s">
        <v>67</v>
      </c>
      <c r="B377">
        <v>6909</v>
      </c>
      <c r="D377" s="4">
        <v>65754</v>
      </c>
      <c r="E377" s="4">
        <v>67178</v>
      </c>
      <c r="F377" s="4">
        <v>67322</v>
      </c>
      <c r="H377" s="5"/>
      <c r="I377" s="5"/>
      <c r="J377" s="5"/>
      <c r="L377" s="5"/>
    </row>
    <row r="378" spans="1:12" x14ac:dyDescent="0.25">
      <c r="A378" t="s">
        <v>67</v>
      </c>
      <c r="B378" s="49">
        <v>9138</v>
      </c>
      <c r="D378" s="4">
        <v>193520</v>
      </c>
      <c r="E378" s="4">
        <v>189360</v>
      </c>
      <c r="F378" s="4">
        <v>179360</v>
      </c>
      <c r="H378" s="5"/>
      <c r="I378" s="5"/>
      <c r="J378" s="5">
        <v>53.8</v>
      </c>
      <c r="L378" s="5">
        <v>53.8</v>
      </c>
    </row>
    <row r="379" spans="1:12" x14ac:dyDescent="0.25">
      <c r="A379" t="s">
        <v>67</v>
      </c>
      <c r="B379" s="49">
        <v>9266</v>
      </c>
      <c r="D379" s="4">
        <v>65940</v>
      </c>
      <c r="E379" s="4">
        <v>64680</v>
      </c>
      <c r="F379" s="4">
        <v>65040</v>
      </c>
      <c r="H379" s="5"/>
      <c r="I379" s="5"/>
      <c r="J379" s="5">
        <v>40.299999999999997</v>
      </c>
      <c r="L379" s="5">
        <v>40.299999999999997</v>
      </c>
    </row>
    <row r="380" spans="1:12" x14ac:dyDescent="0.25">
      <c r="A380" t="s">
        <v>67</v>
      </c>
      <c r="B380">
        <v>10210</v>
      </c>
      <c r="D380" s="4">
        <v>57561</v>
      </c>
      <c r="E380" s="4">
        <v>56198</v>
      </c>
      <c r="F380" s="4">
        <v>58256</v>
      </c>
      <c r="H380" s="5"/>
      <c r="I380" s="5"/>
      <c r="J380" s="5"/>
      <c r="L380" s="5"/>
    </row>
    <row r="381" spans="1:12" x14ac:dyDescent="0.25">
      <c r="A381" t="s">
        <v>67</v>
      </c>
      <c r="B381">
        <v>10271</v>
      </c>
      <c r="D381" s="4">
        <v>113357</v>
      </c>
      <c r="E381" s="4">
        <v>103454</v>
      </c>
      <c r="F381" s="4">
        <v>96321</v>
      </c>
      <c r="H381" s="5"/>
      <c r="I381" s="5"/>
      <c r="J381" s="5"/>
      <c r="L381" s="5"/>
    </row>
    <row r="382" spans="1:12" x14ac:dyDescent="0.25">
      <c r="A382" t="s">
        <v>67</v>
      </c>
      <c r="B382">
        <v>12884</v>
      </c>
      <c r="D382" s="4">
        <v>59367</v>
      </c>
      <c r="E382" s="4">
        <v>62487</v>
      </c>
      <c r="F382" s="4">
        <v>62751</v>
      </c>
      <c r="H382" s="5"/>
      <c r="I382" s="5"/>
      <c r="J382" s="5"/>
      <c r="L382" s="5"/>
    </row>
    <row r="383" spans="1:12" x14ac:dyDescent="0.25">
      <c r="A383" t="s">
        <v>67</v>
      </c>
      <c r="B383">
        <v>13972</v>
      </c>
      <c r="D383" s="4">
        <v>53723</v>
      </c>
      <c r="E383" s="4">
        <v>53860</v>
      </c>
      <c r="F383" s="4">
        <v>53444</v>
      </c>
      <c r="H383" s="5"/>
      <c r="I383" s="5"/>
      <c r="J383" s="5"/>
      <c r="L383" s="5"/>
    </row>
    <row r="384" spans="1:12" x14ac:dyDescent="0.25">
      <c r="A384" t="s">
        <v>67</v>
      </c>
      <c r="B384">
        <v>14034</v>
      </c>
      <c r="D384" s="4">
        <v>62265</v>
      </c>
      <c r="E384" s="4">
        <v>63353</v>
      </c>
      <c r="F384" s="4">
        <v>63817</v>
      </c>
      <c r="H384" s="5"/>
      <c r="I384" s="5"/>
      <c r="J384" s="5"/>
      <c r="L384" s="5"/>
    </row>
    <row r="385" spans="1:12" x14ac:dyDescent="0.25">
      <c r="A385" t="s">
        <v>67</v>
      </c>
      <c r="B385">
        <v>14431</v>
      </c>
      <c r="D385" s="4">
        <v>71179</v>
      </c>
      <c r="E385" s="4">
        <v>67633</v>
      </c>
      <c r="F385" s="4">
        <v>70984</v>
      </c>
      <c r="H385" s="5"/>
      <c r="I385" s="5"/>
      <c r="J385" s="5"/>
      <c r="L385" s="5"/>
    </row>
    <row r="386" spans="1:12" x14ac:dyDescent="0.25">
      <c r="A386" t="s">
        <v>67</v>
      </c>
      <c r="B386">
        <v>16129</v>
      </c>
      <c r="D386" s="4">
        <v>62173</v>
      </c>
      <c r="E386" s="4">
        <v>61065</v>
      </c>
      <c r="F386" s="4">
        <v>63801</v>
      </c>
      <c r="H386" s="5"/>
      <c r="I386" s="5"/>
      <c r="J386" s="5"/>
      <c r="L386" s="5"/>
    </row>
    <row r="387" spans="1:12" x14ac:dyDescent="0.25">
      <c r="A387" t="s">
        <v>67</v>
      </c>
      <c r="B387">
        <v>17584</v>
      </c>
      <c r="D387" s="4">
        <v>90993</v>
      </c>
      <c r="E387" s="4">
        <v>82998</v>
      </c>
      <c r="F387" s="4">
        <v>80844</v>
      </c>
      <c r="H387" s="5"/>
      <c r="I387" s="5"/>
      <c r="J387" s="5"/>
      <c r="L387" s="5"/>
    </row>
    <row r="388" spans="1:12" x14ac:dyDescent="0.25">
      <c r="A388" t="s">
        <v>67</v>
      </c>
      <c r="B388">
        <v>18808</v>
      </c>
      <c r="D388" s="4">
        <v>55380</v>
      </c>
      <c r="E388" s="4">
        <v>55976</v>
      </c>
      <c r="F388" s="4">
        <v>69676</v>
      </c>
      <c r="H388" s="5"/>
      <c r="I388" s="5"/>
      <c r="J388" s="5"/>
      <c r="L388" s="5"/>
    </row>
    <row r="389" spans="1:12" x14ac:dyDescent="0.25">
      <c r="A389" t="s">
        <v>67</v>
      </c>
      <c r="B389">
        <v>18809</v>
      </c>
      <c r="D389" s="4">
        <v>158213</v>
      </c>
      <c r="E389" s="4">
        <v>153383</v>
      </c>
      <c r="F389" s="4">
        <v>161660</v>
      </c>
      <c r="H389" s="5"/>
      <c r="I389" s="5"/>
      <c r="J389" s="5"/>
      <c r="L389" s="5"/>
    </row>
    <row r="390" spans="1:12" x14ac:dyDescent="0.25">
      <c r="A390" t="s">
        <v>67</v>
      </c>
      <c r="B390" s="49">
        <v>18923</v>
      </c>
      <c r="D390" s="4">
        <v>231240</v>
      </c>
      <c r="E390" s="4">
        <v>230400</v>
      </c>
      <c r="F390" s="4">
        <v>227520</v>
      </c>
      <c r="H390" s="5"/>
      <c r="I390" s="5"/>
      <c r="J390" s="5">
        <v>52.3</v>
      </c>
      <c r="L390" s="5">
        <v>52.3</v>
      </c>
    </row>
    <row r="391" spans="1:12" x14ac:dyDescent="0.25">
      <c r="A391" t="s">
        <v>67</v>
      </c>
      <c r="B391">
        <v>19052</v>
      </c>
      <c r="D391" s="4">
        <v>160720</v>
      </c>
      <c r="E391" s="4">
        <v>178240</v>
      </c>
      <c r="F391" s="4">
        <v>183378</v>
      </c>
      <c r="H391" s="5"/>
      <c r="I391" s="5"/>
      <c r="J391" s="5">
        <v>48</v>
      </c>
      <c r="L391" s="5">
        <v>48</v>
      </c>
    </row>
    <row r="392" spans="1:12" x14ac:dyDescent="0.25">
      <c r="A392" t="s">
        <v>67</v>
      </c>
      <c r="B392">
        <v>19492</v>
      </c>
      <c r="D392" s="4">
        <v>76792</v>
      </c>
      <c r="E392" s="4">
        <v>72961</v>
      </c>
      <c r="F392" s="4">
        <v>81791</v>
      </c>
      <c r="H392" s="5"/>
      <c r="I392" s="5"/>
      <c r="J392" s="5"/>
      <c r="L392" s="5"/>
    </row>
    <row r="393" spans="1:12" x14ac:dyDescent="0.25">
      <c r="A393" t="s">
        <v>67</v>
      </c>
      <c r="B393">
        <v>22839</v>
      </c>
      <c r="D393" s="4">
        <v>75540</v>
      </c>
      <c r="E393" s="4">
        <v>75060</v>
      </c>
      <c r="F393" s="4">
        <v>72060</v>
      </c>
      <c r="H393" s="5"/>
      <c r="I393" s="5"/>
      <c r="J393" s="5">
        <v>32.200000000000003</v>
      </c>
      <c r="L393" s="5">
        <v>32.200000000000003</v>
      </c>
    </row>
    <row r="394" spans="1:12" x14ac:dyDescent="0.25">
      <c r="A394" t="s">
        <v>67</v>
      </c>
      <c r="B394">
        <v>23574</v>
      </c>
      <c r="D394" s="4">
        <v>0</v>
      </c>
      <c r="E394" s="4">
        <v>13387</v>
      </c>
      <c r="F394" s="4">
        <v>74674</v>
      </c>
      <c r="H394" s="5"/>
      <c r="I394" s="5"/>
      <c r="J394" s="5"/>
      <c r="L394" s="5"/>
    </row>
    <row r="395" spans="1:12" x14ac:dyDescent="0.25">
      <c r="A395" t="s">
        <v>67</v>
      </c>
      <c r="B395" s="49">
        <v>23790</v>
      </c>
      <c r="D395" s="4">
        <v>150240</v>
      </c>
      <c r="E395" s="4">
        <v>144420</v>
      </c>
      <c r="F395" s="4">
        <v>140220</v>
      </c>
      <c r="H395" s="5"/>
      <c r="I395" s="5"/>
      <c r="J395" s="5">
        <v>46.3</v>
      </c>
      <c r="L395" s="5">
        <v>46.3</v>
      </c>
    </row>
    <row r="396" spans="1:12" x14ac:dyDescent="0.25">
      <c r="A396" t="s">
        <v>67</v>
      </c>
      <c r="B396">
        <v>24294</v>
      </c>
      <c r="D396" s="4">
        <v>52211</v>
      </c>
      <c r="E396" s="4">
        <v>59436</v>
      </c>
      <c r="F396" s="4">
        <v>60731</v>
      </c>
      <c r="H396" s="5"/>
      <c r="I396" s="5"/>
      <c r="J396" s="5"/>
      <c r="L396" s="5"/>
    </row>
    <row r="397" spans="1:12" x14ac:dyDescent="0.25">
      <c r="A397" t="s">
        <v>67</v>
      </c>
      <c r="B397">
        <v>25789</v>
      </c>
      <c r="D397" s="4">
        <v>250429</v>
      </c>
      <c r="E397" s="4">
        <v>249551</v>
      </c>
      <c r="F397" s="4">
        <v>246736</v>
      </c>
      <c r="H397" s="5"/>
      <c r="I397" s="5"/>
      <c r="J397" s="5"/>
      <c r="L397" s="5"/>
    </row>
    <row r="398" spans="1:12" x14ac:dyDescent="0.25">
      <c r="A398" t="s">
        <v>67</v>
      </c>
      <c r="B398">
        <v>26579</v>
      </c>
      <c r="D398" s="4">
        <v>121205</v>
      </c>
      <c r="E398" s="4">
        <v>109157</v>
      </c>
      <c r="F398" s="4">
        <v>106631</v>
      </c>
      <c r="H398" s="5"/>
      <c r="I398" s="5"/>
      <c r="J398" s="5"/>
      <c r="L398" s="5"/>
    </row>
    <row r="399" spans="1:12" x14ac:dyDescent="0.25">
      <c r="A399" t="s">
        <v>67</v>
      </c>
      <c r="B399">
        <v>26595</v>
      </c>
      <c r="D399" s="4">
        <v>8337</v>
      </c>
      <c r="E399" s="4">
        <v>130592</v>
      </c>
      <c r="F399" s="4">
        <v>119784</v>
      </c>
      <c r="H399" s="5"/>
      <c r="I399" s="5"/>
      <c r="J399" s="5"/>
      <c r="L399" s="5"/>
    </row>
    <row r="400" spans="1:12" x14ac:dyDescent="0.25">
      <c r="A400" t="s">
        <v>67</v>
      </c>
      <c r="B400">
        <v>27300</v>
      </c>
      <c r="D400" s="4">
        <v>87815</v>
      </c>
      <c r="E400" s="4">
        <v>83608</v>
      </c>
      <c r="F400" s="4">
        <v>79453</v>
      </c>
      <c r="H400" s="5"/>
      <c r="I400" s="5"/>
      <c r="J400" s="5"/>
      <c r="L400" s="5"/>
    </row>
    <row r="401" spans="1:12" x14ac:dyDescent="0.25">
      <c r="A401" t="s">
        <v>67</v>
      </c>
      <c r="B401">
        <v>27318</v>
      </c>
      <c r="D401" s="4">
        <v>161160</v>
      </c>
      <c r="E401" s="4">
        <v>161520</v>
      </c>
      <c r="F401" s="4">
        <v>178560</v>
      </c>
      <c r="H401" s="5"/>
      <c r="I401" s="5"/>
      <c r="J401" s="5">
        <v>54.7</v>
      </c>
      <c r="L401" s="5">
        <v>54.7</v>
      </c>
    </row>
    <row r="402" spans="1:12" x14ac:dyDescent="0.25">
      <c r="A402" t="s">
        <v>67</v>
      </c>
      <c r="B402">
        <v>27375</v>
      </c>
      <c r="D402" s="4">
        <v>64110</v>
      </c>
      <c r="E402" s="4">
        <v>68425</v>
      </c>
      <c r="F402" s="4">
        <v>67883</v>
      </c>
      <c r="H402" s="5"/>
      <c r="I402" s="5"/>
      <c r="J402" s="5"/>
      <c r="L402" s="5"/>
    </row>
    <row r="403" spans="1:12" x14ac:dyDescent="0.25">
      <c r="A403" t="s">
        <v>67</v>
      </c>
      <c r="B403">
        <v>28787</v>
      </c>
      <c r="D403" s="4">
        <v>46217</v>
      </c>
      <c r="E403" s="4">
        <v>46341</v>
      </c>
      <c r="F403" s="4">
        <v>48735</v>
      </c>
      <c r="H403" s="5"/>
      <c r="I403" s="5"/>
      <c r="J403" s="5"/>
      <c r="L403" s="5"/>
    </row>
    <row r="404" spans="1:12" x14ac:dyDescent="0.25">
      <c r="A404" t="s">
        <v>67</v>
      </c>
      <c r="B404">
        <v>28843</v>
      </c>
      <c r="D404" s="4">
        <v>55401</v>
      </c>
      <c r="E404" s="4">
        <v>55706</v>
      </c>
      <c r="F404" s="4">
        <v>56935</v>
      </c>
      <c r="H404" s="5"/>
      <c r="I404" s="5"/>
      <c r="J404" s="5"/>
      <c r="L404" s="5"/>
    </row>
    <row r="405" spans="1:12" x14ac:dyDescent="0.25">
      <c r="A405" t="s">
        <v>67</v>
      </c>
      <c r="B405">
        <v>28854</v>
      </c>
      <c r="D405" s="4">
        <v>86280</v>
      </c>
      <c r="E405" s="4">
        <v>99060</v>
      </c>
      <c r="F405" s="4">
        <v>118980</v>
      </c>
      <c r="H405" s="5"/>
      <c r="I405" s="5"/>
      <c r="J405" s="5">
        <v>52.8</v>
      </c>
      <c r="L405" s="5">
        <v>52.8</v>
      </c>
    </row>
    <row r="406" spans="1:12" x14ac:dyDescent="0.25">
      <c r="A406" t="s">
        <v>67</v>
      </c>
      <c r="B406" s="49">
        <v>29337</v>
      </c>
      <c r="D406" s="4">
        <v>157260</v>
      </c>
      <c r="E406" s="4">
        <v>152820</v>
      </c>
      <c r="F406" s="4">
        <v>152220</v>
      </c>
      <c r="H406" s="5"/>
      <c r="I406" s="5"/>
      <c r="J406" s="5">
        <v>52</v>
      </c>
      <c r="L406" s="5">
        <v>52</v>
      </c>
    </row>
    <row r="407" spans="1:12" x14ac:dyDescent="0.25">
      <c r="A407" t="s">
        <v>67</v>
      </c>
      <c r="B407" s="49">
        <v>29747</v>
      </c>
      <c r="D407" s="4">
        <v>96760</v>
      </c>
      <c r="E407" s="4">
        <v>96920</v>
      </c>
      <c r="F407" s="4">
        <v>100320</v>
      </c>
      <c r="H407" s="5"/>
      <c r="I407" s="5"/>
      <c r="J407" s="5">
        <v>45.9</v>
      </c>
      <c r="L407" s="5">
        <v>45.9</v>
      </c>
    </row>
    <row r="408" spans="1:12" x14ac:dyDescent="0.25">
      <c r="A408" t="s">
        <v>67</v>
      </c>
      <c r="B408">
        <v>29918</v>
      </c>
      <c r="D408" s="4">
        <v>39632</v>
      </c>
      <c r="E408" s="4">
        <v>37571</v>
      </c>
      <c r="F408" s="4">
        <v>41053</v>
      </c>
      <c r="H408" s="5"/>
      <c r="I408" s="5"/>
      <c r="J408" s="5"/>
      <c r="L408" s="5"/>
    </row>
    <row r="409" spans="1:12" x14ac:dyDescent="0.25">
      <c r="A409" t="s">
        <v>67</v>
      </c>
      <c r="B409">
        <v>32168</v>
      </c>
      <c r="D409" s="4">
        <v>51111</v>
      </c>
      <c r="E409" s="4">
        <v>59177</v>
      </c>
      <c r="F409" s="4">
        <v>75392</v>
      </c>
      <c r="H409" s="5"/>
      <c r="I409" s="5"/>
      <c r="J409" s="5"/>
      <c r="L409" s="5"/>
    </row>
    <row r="410" spans="1:12" x14ac:dyDescent="0.25">
      <c r="A410" t="s">
        <v>67</v>
      </c>
      <c r="B410" s="49">
        <v>32206</v>
      </c>
      <c r="D410" s="4">
        <v>202960</v>
      </c>
      <c r="E410" s="4">
        <v>200640</v>
      </c>
      <c r="F410" s="4">
        <v>197520</v>
      </c>
      <c r="H410" s="5"/>
      <c r="I410" s="5"/>
      <c r="J410" s="5">
        <v>65.3</v>
      </c>
      <c r="L410" s="5">
        <v>65.3</v>
      </c>
    </row>
    <row r="411" spans="1:12" x14ac:dyDescent="0.25">
      <c r="A411" t="s">
        <v>67</v>
      </c>
      <c r="B411">
        <v>32582</v>
      </c>
      <c r="D411" s="4">
        <v>62292</v>
      </c>
      <c r="E411" s="4">
        <v>65277</v>
      </c>
      <c r="F411" s="4">
        <v>59039</v>
      </c>
      <c r="H411" s="5"/>
      <c r="I411" s="5"/>
      <c r="J411" s="5"/>
      <c r="L411" s="5"/>
    </row>
    <row r="412" spans="1:12" x14ac:dyDescent="0.25">
      <c r="A412" t="s">
        <v>67</v>
      </c>
      <c r="B412">
        <v>33487</v>
      </c>
      <c r="D412" s="4">
        <v>54438</v>
      </c>
      <c r="E412" s="4">
        <v>59332</v>
      </c>
      <c r="F412" s="4">
        <v>59159</v>
      </c>
      <c r="H412" s="5"/>
      <c r="I412" s="5"/>
      <c r="J412" s="5"/>
      <c r="L412" s="5"/>
    </row>
    <row r="413" spans="1:12" x14ac:dyDescent="0.25">
      <c r="A413" t="s">
        <v>67</v>
      </c>
      <c r="B413">
        <v>33532</v>
      </c>
      <c r="D413" s="4">
        <v>52718</v>
      </c>
      <c r="E413" s="4">
        <v>43777</v>
      </c>
      <c r="F413" s="4">
        <v>43107</v>
      </c>
      <c r="H413" s="5"/>
      <c r="I413" s="5"/>
      <c r="J413" s="5"/>
      <c r="L413" s="5"/>
    </row>
    <row r="414" spans="1:12" x14ac:dyDescent="0.25">
      <c r="A414" t="s">
        <v>67</v>
      </c>
      <c r="B414" s="49">
        <v>33587</v>
      </c>
      <c r="D414" s="4">
        <v>127560</v>
      </c>
      <c r="E414" s="4">
        <v>130800</v>
      </c>
      <c r="F414" s="4">
        <v>127620</v>
      </c>
      <c r="H414" s="5"/>
      <c r="I414" s="5"/>
      <c r="J414" s="5">
        <v>47.2</v>
      </c>
      <c r="L414" s="5">
        <v>47.2</v>
      </c>
    </row>
    <row r="415" spans="1:12" x14ac:dyDescent="0.25">
      <c r="A415" t="s">
        <v>67</v>
      </c>
      <c r="B415">
        <v>33602</v>
      </c>
      <c r="D415" s="4">
        <v>37763</v>
      </c>
      <c r="E415" s="4">
        <v>49266</v>
      </c>
      <c r="F415" s="4">
        <v>49222</v>
      </c>
      <c r="H415" s="5"/>
      <c r="I415" s="5"/>
      <c r="J415" s="5"/>
      <c r="L415" s="5"/>
    </row>
    <row r="416" spans="1:12" x14ac:dyDescent="0.25">
      <c r="A416" t="s">
        <v>67</v>
      </c>
      <c r="B416">
        <v>35682</v>
      </c>
      <c r="D416" s="4">
        <v>69069</v>
      </c>
      <c r="E416" s="4">
        <v>64967</v>
      </c>
      <c r="F416" s="4">
        <v>66549</v>
      </c>
      <c r="H416" s="5"/>
      <c r="I416" s="5"/>
      <c r="J416" s="5"/>
      <c r="L416" s="5"/>
    </row>
    <row r="417" spans="1:12" x14ac:dyDescent="0.25">
      <c r="A417" t="s">
        <v>67</v>
      </c>
      <c r="B417">
        <v>39295</v>
      </c>
      <c r="D417" s="4">
        <v>92116</v>
      </c>
      <c r="E417" s="4">
        <v>77001</v>
      </c>
      <c r="F417" s="4">
        <v>72918</v>
      </c>
      <c r="H417" s="5"/>
      <c r="I417" s="5"/>
      <c r="J417" s="5"/>
      <c r="L417" s="5"/>
    </row>
    <row r="418" spans="1:12" x14ac:dyDescent="0.25">
      <c r="A418" t="s">
        <v>67</v>
      </c>
      <c r="B418">
        <v>40120</v>
      </c>
      <c r="D418" s="4">
        <v>50451</v>
      </c>
      <c r="E418" s="4">
        <v>91744</v>
      </c>
      <c r="F418" s="4">
        <v>93986</v>
      </c>
      <c r="H418" s="5"/>
      <c r="I418" s="5"/>
      <c r="J418" s="5"/>
      <c r="L418" s="5"/>
    </row>
    <row r="419" spans="1:12" x14ac:dyDescent="0.25">
      <c r="A419" t="s">
        <v>67</v>
      </c>
      <c r="B419">
        <v>40161</v>
      </c>
      <c r="D419" s="4">
        <v>108096</v>
      </c>
      <c r="E419" s="4">
        <v>105706</v>
      </c>
      <c r="F419" s="4">
        <v>107943</v>
      </c>
      <c r="H419" s="5"/>
      <c r="I419" s="5"/>
      <c r="J419" s="5"/>
      <c r="L419" s="5"/>
    </row>
    <row r="420" spans="1:12" x14ac:dyDescent="0.25">
      <c r="A420" t="s">
        <v>67</v>
      </c>
      <c r="B420">
        <v>40191</v>
      </c>
      <c r="D420" s="4">
        <v>101284</v>
      </c>
      <c r="E420" s="4">
        <v>94624</v>
      </c>
      <c r="F420" s="4">
        <v>94397</v>
      </c>
      <c r="H420" s="5"/>
      <c r="I420" s="5"/>
      <c r="J420" s="5"/>
      <c r="L420" s="5"/>
    </row>
    <row r="421" spans="1:12" x14ac:dyDescent="0.25">
      <c r="A421" t="s">
        <v>67</v>
      </c>
      <c r="B421">
        <v>40636</v>
      </c>
      <c r="D421" s="4">
        <v>105274</v>
      </c>
      <c r="E421" s="4">
        <v>91942</v>
      </c>
      <c r="F421" s="4">
        <v>35616</v>
      </c>
      <c r="H421" s="5"/>
      <c r="I421" s="5"/>
      <c r="J421" s="5"/>
      <c r="L421" s="5"/>
    </row>
    <row r="422" spans="1:12" x14ac:dyDescent="0.25">
      <c r="A422" t="s">
        <v>67</v>
      </c>
      <c r="B422">
        <v>44979</v>
      </c>
      <c r="D422" s="4">
        <v>64202</v>
      </c>
      <c r="E422" s="4">
        <v>70158</v>
      </c>
      <c r="F422" s="4">
        <v>72974</v>
      </c>
      <c r="H422" s="5"/>
      <c r="I422" s="5"/>
      <c r="J422" s="5"/>
      <c r="L422" s="5"/>
    </row>
    <row r="423" spans="1:12" x14ac:dyDescent="0.25">
      <c r="A423" t="s">
        <v>67</v>
      </c>
      <c r="B423">
        <v>45079</v>
      </c>
      <c r="D423" s="4">
        <v>42259</v>
      </c>
      <c r="E423" s="4">
        <v>49895</v>
      </c>
      <c r="F423" s="4">
        <v>52262</v>
      </c>
      <c r="H423" s="5"/>
      <c r="I423" s="5"/>
      <c r="J423" s="5"/>
      <c r="L423" s="5"/>
    </row>
    <row r="424" spans="1:12" x14ac:dyDescent="0.25">
      <c r="A424" t="s">
        <v>67</v>
      </c>
      <c r="B424">
        <v>45155</v>
      </c>
      <c r="D424" s="4">
        <v>41809</v>
      </c>
      <c r="E424" s="4">
        <v>38557</v>
      </c>
      <c r="F424" s="4">
        <v>36873</v>
      </c>
      <c r="H424" s="5"/>
      <c r="I424" s="5"/>
      <c r="J424" s="5"/>
      <c r="L424" s="5"/>
    </row>
    <row r="425" spans="1:12" x14ac:dyDescent="0.25">
      <c r="A425" t="s">
        <v>67</v>
      </c>
      <c r="B425">
        <v>45171</v>
      </c>
      <c r="D425" s="4">
        <v>100360</v>
      </c>
      <c r="E425" s="4">
        <v>97000</v>
      </c>
      <c r="F425" s="4">
        <v>96040</v>
      </c>
      <c r="H425" s="5"/>
      <c r="I425" s="5"/>
      <c r="J425" s="5">
        <v>36.299999999999997</v>
      </c>
      <c r="L425" s="5">
        <v>36.299999999999997</v>
      </c>
    </row>
    <row r="426" spans="1:12" x14ac:dyDescent="0.25">
      <c r="A426" t="s">
        <v>67</v>
      </c>
      <c r="B426">
        <v>45195</v>
      </c>
      <c r="D426" s="4">
        <v>62797</v>
      </c>
      <c r="E426" s="4">
        <v>57964</v>
      </c>
      <c r="F426" s="4">
        <v>59027</v>
      </c>
      <c r="H426" s="5"/>
      <c r="I426" s="5"/>
      <c r="J426" s="5"/>
      <c r="L426" s="5"/>
    </row>
    <row r="427" spans="1:12" x14ac:dyDescent="0.25">
      <c r="A427" t="s">
        <v>67</v>
      </c>
      <c r="B427">
        <v>45240</v>
      </c>
      <c r="D427" s="4">
        <v>88443</v>
      </c>
      <c r="E427" s="4">
        <v>93496</v>
      </c>
      <c r="F427" s="4">
        <v>89660</v>
      </c>
      <c r="H427" s="5"/>
      <c r="I427" s="5"/>
      <c r="J427" s="5"/>
      <c r="L427" s="5"/>
    </row>
    <row r="428" spans="1:12" x14ac:dyDescent="0.25">
      <c r="A428" t="s">
        <v>67</v>
      </c>
      <c r="B428">
        <v>45300</v>
      </c>
      <c r="D428" s="4">
        <v>126768</v>
      </c>
      <c r="E428" s="4">
        <v>126574</v>
      </c>
      <c r="F428" s="4">
        <v>135047</v>
      </c>
      <c r="H428" s="5"/>
      <c r="I428" s="5"/>
      <c r="J428" s="5"/>
      <c r="L428" s="5"/>
    </row>
    <row r="429" spans="1:12" x14ac:dyDescent="0.25">
      <c r="A429" t="s">
        <v>67</v>
      </c>
      <c r="B429" s="49">
        <v>45396</v>
      </c>
      <c r="D429" s="4">
        <v>78240</v>
      </c>
      <c r="E429" s="4">
        <v>69440</v>
      </c>
      <c r="F429" s="4">
        <v>75960</v>
      </c>
      <c r="H429" s="5"/>
      <c r="I429" s="5"/>
      <c r="J429" s="5">
        <v>33.799999999999997</v>
      </c>
      <c r="L429" s="5">
        <v>33.799999999999997</v>
      </c>
    </row>
    <row r="430" spans="1:12" x14ac:dyDescent="0.25">
      <c r="A430" t="s">
        <v>67</v>
      </c>
      <c r="B430" s="49">
        <v>45427</v>
      </c>
      <c r="D430" s="4">
        <v>66540</v>
      </c>
      <c r="E430" s="4">
        <v>73500</v>
      </c>
      <c r="F430" s="4">
        <v>71820</v>
      </c>
      <c r="H430" s="5"/>
      <c r="I430" s="5"/>
      <c r="J430" s="5">
        <v>28.5</v>
      </c>
      <c r="L430" s="5">
        <v>28.5</v>
      </c>
    </row>
    <row r="431" spans="1:12" x14ac:dyDescent="0.25">
      <c r="A431" t="s">
        <v>67</v>
      </c>
      <c r="B431" s="49">
        <v>46656</v>
      </c>
      <c r="D431" s="4">
        <v>152160</v>
      </c>
      <c r="E431" s="4">
        <v>155680</v>
      </c>
      <c r="F431" s="4">
        <v>155680</v>
      </c>
      <c r="H431" s="5"/>
      <c r="I431" s="5"/>
      <c r="J431" s="5">
        <v>48.6</v>
      </c>
      <c r="L431" s="5">
        <v>48.6</v>
      </c>
    </row>
    <row r="432" spans="1:12" x14ac:dyDescent="0.25">
      <c r="A432" t="s">
        <v>67</v>
      </c>
      <c r="B432">
        <v>46695</v>
      </c>
      <c r="D432" s="4">
        <v>64387</v>
      </c>
      <c r="E432" s="4">
        <v>64460</v>
      </c>
      <c r="F432" s="4">
        <v>64825</v>
      </c>
      <c r="H432" s="5"/>
      <c r="I432" s="5"/>
      <c r="J432" s="5"/>
      <c r="L432" s="5"/>
    </row>
    <row r="433" spans="1:12" x14ac:dyDescent="0.25">
      <c r="A433" t="s">
        <v>67</v>
      </c>
      <c r="B433">
        <v>46699</v>
      </c>
      <c r="D433" s="4">
        <v>62233</v>
      </c>
      <c r="E433" s="4">
        <v>54671</v>
      </c>
      <c r="F433" s="4">
        <v>57345</v>
      </c>
      <c r="H433" s="5"/>
      <c r="I433" s="5"/>
      <c r="J433" s="5"/>
      <c r="L433" s="5"/>
    </row>
    <row r="434" spans="1:12" x14ac:dyDescent="0.25">
      <c r="A434" t="s">
        <v>67</v>
      </c>
      <c r="B434">
        <v>46813</v>
      </c>
      <c r="D434" s="4">
        <v>65880</v>
      </c>
      <c r="E434" s="4">
        <v>54701</v>
      </c>
      <c r="F434" s="4">
        <v>49908</v>
      </c>
      <c r="H434" s="5"/>
      <c r="I434" s="5"/>
      <c r="J434" s="5"/>
      <c r="L434" s="5"/>
    </row>
    <row r="435" spans="1:12" x14ac:dyDescent="0.25">
      <c r="A435" t="s">
        <v>67</v>
      </c>
      <c r="B435">
        <v>47115</v>
      </c>
      <c r="D435" s="4">
        <v>90249</v>
      </c>
      <c r="E435" s="4">
        <v>87671</v>
      </c>
      <c r="F435" s="4">
        <v>90118</v>
      </c>
      <c r="H435" s="5"/>
      <c r="I435" s="5"/>
      <c r="J435" s="5"/>
      <c r="L435" s="5"/>
    </row>
    <row r="436" spans="1:12" x14ac:dyDescent="0.25">
      <c r="A436" t="s">
        <v>67</v>
      </c>
      <c r="B436">
        <v>49114</v>
      </c>
      <c r="D436" s="4">
        <v>52219</v>
      </c>
      <c r="E436" s="4">
        <v>52721</v>
      </c>
      <c r="F436" s="4">
        <v>56270</v>
      </c>
      <c r="H436" s="5"/>
      <c r="I436" s="5"/>
      <c r="J436" s="5"/>
      <c r="L436" s="5"/>
    </row>
    <row r="437" spans="1:12" x14ac:dyDescent="0.25">
      <c r="A437" t="s">
        <v>67</v>
      </c>
      <c r="B437">
        <v>50304</v>
      </c>
      <c r="D437" s="4">
        <v>47369</v>
      </c>
      <c r="E437" s="4">
        <v>51929</v>
      </c>
      <c r="F437" s="4">
        <v>49650</v>
      </c>
      <c r="H437" s="5"/>
      <c r="I437" s="5"/>
      <c r="J437" s="5"/>
      <c r="L437" s="5"/>
    </row>
    <row r="438" spans="1:12" x14ac:dyDescent="0.25">
      <c r="A438" t="s">
        <v>67</v>
      </c>
      <c r="B438">
        <v>50739</v>
      </c>
      <c r="D438" s="4">
        <v>91157</v>
      </c>
      <c r="E438" s="4">
        <v>92365</v>
      </c>
      <c r="F438" s="4">
        <v>98464</v>
      </c>
      <c r="H438" s="5"/>
      <c r="I438" s="5"/>
      <c r="J438" s="5"/>
      <c r="L438" s="5"/>
    </row>
    <row r="439" spans="1:12" x14ac:dyDescent="0.25">
      <c r="A439" t="s">
        <v>67</v>
      </c>
      <c r="B439">
        <v>52181</v>
      </c>
      <c r="D439" s="4">
        <v>0</v>
      </c>
      <c r="E439" s="4">
        <v>36160</v>
      </c>
      <c r="F439" s="4">
        <v>113360</v>
      </c>
      <c r="H439" s="5"/>
      <c r="I439" s="5"/>
      <c r="J439" s="5"/>
      <c r="L439" s="5"/>
    </row>
    <row r="440" spans="1:12" x14ac:dyDescent="0.25">
      <c r="A440" t="s">
        <v>67</v>
      </c>
      <c r="B440">
        <v>52193</v>
      </c>
      <c r="D440" s="4">
        <v>107846</v>
      </c>
      <c r="E440" s="4">
        <v>95540</v>
      </c>
      <c r="F440" s="4">
        <v>89766</v>
      </c>
      <c r="H440" s="5"/>
      <c r="I440" s="5"/>
      <c r="J440" s="5"/>
      <c r="L440" s="5"/>
    </row>
    <row r="441" spans="1:12" x14ac:dyDescent="0.25">
      <c r="A441" t="s">
        <v>67</v>
      </c>
      <c r="B441" s="49">
        <v>52506</v>
      </c>
      <c r="D441" s="4">
        <v>190920</v>
      </c>
      <c r="E441" s="4">
        <v>185700</v>
      </c>
      <c r="F441" s="4">
        <v>189720</v>
      </c>
      <c r="H441" s="5"/>
      <c r="I441" s="5"/>
      <c r="J441" s="5">
        <v>48.5</v>
      </c>
      <c r="L441" s="5">
        <v>48.5</v>
      </c>
    </row>
    <row r="442" spans="1:12" x14ac:dyDescent="0.25">
      <c r="A442" t="s">
        <v>67</v>
      </c>
      <c r="B442" s="49">
        <v>52523</v>
      </c>
      <c r="D442" s="4">
        <v>173920</v>
      </c>
      <c r="E442" s="4">
        <v>200080</v>
      </c>
      <c r="F442" s="4">
        <v>205760</v>
      </c>
      <c r="H442" s="5"/>
      <c r="I442" s="5"/>
      <c r="J442" s="5">
        <v>78.400000000000006</v>
      </c>
      <c r="L442" s="5">
        <v>78.400000000000006</v>
      </c>
    </row>
    <row r="443" spans="1:12" x14ac:dyDescent="0.25">
      <c r="A443" t="s">
        <v>67</v>
      </c>
      <c r="B443">
        <v>53062</v>
      </c>
      <c r="D443" s="4">
        <v>95546</v>
      </c>
      <c r="E443" s="4">
        <v>94239</v>
      </c>
      <c r="F443" s="4">
        <v>103079</v>
      </c>
      <c r="H443" s="5"/>
      <c r="I443" s="5"/>
      <c r="J443" s="5"/>
      <c r="L443" s="5"/>
    </row>
    <row r="444" spans="1:12" x14ac:dyDescent="0.25">
      <c r="A444" t="s">
        <v>67</v>
      </c>
      <c r="B444">
        <v>54439</v>
      </c>
      <c r="D444" s="4">
        <v>112320</v>
      </c>
      <c r="E444" s="4">
        <v>108600</v>
      </c>
      <c r="F444" s="4">
        <v>107760</v>
      </c>
      <c r="H444" s="5"/>
      <c r="I444" s="5"/>
      <c r="J444" s="5">
        <v>47</v>
      </c>
      <c r="L444" s="5">
        <v>47</v>
      </c>
    </row>
    <row r="445" spans="1:12" x14ac:dyDescent="0.25">
      <c r="A445" t="s">
        <v>67</v>
      </c>
      <c r="B445">
        <v>54459</v>
      </c>
      <c r="D445" s="4">
        <v>114771</v>
      </c>
      <c r="E445" s="4">
        <v>116606</v>
      </c>
      <c r="F445" s="4">
        <v>123741</v>
      </c>
      <c r="H445" s="5"/>
      <c r="I445" s="5"/>
      <c r="J445" s="5"/>
      <c r="L445" s="5"/>
    </row>
    <row r="446" spans="1:12" x14ac:dyDescent="0.25">
      <c r="A446" t="s">
        <v>67</v>
      </c>
      <c r="B446">
        <v>54846</v>
      </c>
      <c r="D446" s="4">
        <v>92090</v>
      </c>
      <c r="E446" s="4">
        <v>71424</v>
      </c>
      <c r="F446" s="4">
        <v>77478</v>
      </c>
      <c r="H446" s="5"/>
      <c r="I446" s="5"/>
      <c r="J446" s="5"/>
      <c r="L446" s="5"/>
    </row>
    <row r="447" spans="1:12" x14ac:dyDescent="0.25">
      <c r="A447" t="s">
        <v>67</v>
      </c>
      <c r="B447" s="49">
        <v>56255</v>
      </c>
      <c r="D447" s="4">
        <v>94200</v>
      </c>
      <c r="E447" s="4">
        <v>91500</v>
      </c>
      <c r="F447" s="4">
        <v>90960</v>
      </c>
      <c r="H447" s="5"/>
      <c r="I447" s="5"/>
      <c r="J447" s="5">
        <v>37.9</v>
      </c>
      <c r="L447" s="5">
        <v>37.9</v>
      </c>
    </row>
    <row r="448" spans="1:12" x14ac:dyDescent="0.25">
      <c r="A448" t="s">
        <v>67</v>
      </c>
      <c r="B448">
        <v>59123</v>
      </c>
      <c r="D448" s="4">
        <v>88569</v>
      </c>
      <c r="E448" s="4">
        <v>82785</v>
      </c>
      <c r="F448" s="4">
        <v>86583</v>
      </c>
      <c r="H448" s="5"/>
      <c r="I448" s="5"/>
      <c r="J448" s="5"/>
      <c r="L448" s="5"/>
    </row>
    <row r="449" spans="1:12" x14ac:dyDescent="0.25">
      <c r="A449" t="s">
        <v>67</v>
      </c>
      <c r="B449">
        <v>59129</v>
      </c>
      <c r="D449" s="4">
        <v>76133</v>
      </c>
      <c r="E449" s="4">
        <v>72155</v>
      </c>
      <c r="F449" s="4">
        <v>69069</v>
      </c>
      <c r="H449" s="5"/>
      <c r="I449" s="5"/>
      <c r="J449" s="5"/>
      <c r="L449" s="5"/>
    </row>
    <row r="450" spans="1:12" x14ac:dyDescent="0.25">
      <c r="A450" t="s">
        <v>67</v>
      </c>
      <c r="B450">
        <v>59184</v>
      </c>
      <c r="D450" s="4">
        <v>59851</v>
      </c>
      <c r="E450" s="4">
        <v>58869</v>
      </c>
      <c r="F450" s="4">
        <v>57714</v>
      </c>
      <c r="H450" s="5"/>
      <c r="I450" s="5"/>
      <c r="J450" s="5"/>
      <c r="L450" s="5"/>
    </row>
    <row r="451" spans="1:12" x14ac:dyDescent="0.25">
      <c r="A451" t="s">
        <v>67</v>
      </c>
      <c r="B451">
        <v>59207</v>
      </c>
      <c r="D451" s="4">
        <v>61118</v>
      </c>
      <c r="E451" s="4">
        <v>61770</v>
      </c>
      <c r="F451" s="4">
        <v>57554</v>
      </c>
      <c r="H451" s="5"/>
      <c r="I451" s="5"/>
      <c r="J451" s="5"/>
      <c r="L451" s="5"/>
    </row>
    <row r="452" spans="1:12" x14ac:dyDescent="0.25">
      <c r="A452" t="s">
        <v>67</v>
      </c>
      <c r="B452">
        <v>59222</v>
      </c>
      <c r="D452" s="4">
        <v>72550</v>
      </c>
      <c r="E452" s="4">
        <v>89098</v>
      </c>
      <c r="F452" s="4">
        <v>103513</v>
      </c>
      <c r="H452" s="5"/>
      <c r="I452" s="5"/>
      <c r="J452" s="5"/>
      <c r="L452" s="5"/>
    </row>
    <row r="453" spans="1:12" x14ac:dyDescent="0.25">
      <c r="A453" t="s">
        <v>67</v>
      </c>
      <c r="B453" s="49">
        <v>60531</v>
      </c>
      <c r="D453" s="4">
        <v>178160</v>
      </c>
      <c r="E453" s="4">
        <v>173680</v>
      </c>
      <c r="F453" s="4">
        <v>182800</v>
      </c>
      <c r="H453" s="5"/>
      <c r="I453" s="5"/>
      <c r="J453" s="5">
        <v>49.3</v>
      </c>
      <c r="L453" s="5">
        <v>49.3</v>
      </c>
    </row>
    <row r="454" spans="1:12" x14ac:dyDescent="0.25">
      <c r="A454" t="s">
        <v>67</v>
      </c>
      <c r="B454">
        <v>61566</v>
      </c>
      <c r="D454" s="4">
        <v>54785</v>
      </c>
      <c r="E454" s="4">
        <v>52441</v>
      </c>
      <c r="F454" s="4">
        <v>53975</v>
      </c>
      <c r="H454" s="5"/>
      <c r="I454" s="5"/>
      <c r="J454" s="5"/>
      <c r="L454" s="5"/>
    </row>
    <row r="455" spans="1:12" x14ac:dyDescent="0.25">
      <c r="A455" t="s">
        <v>67</v>
      </c>
      <c r="B455">
        <v>61581</v>
      </c>
      <c r="D455" s="4">
        <v>41381</v>
      </c>
      <c r="E455" s="4">
        <v>44506</v>
      </c>
      <c r="F455" s="4">
        <v>41968</v>
      </c>
      <c r="H455" s="5"/>
      <c r="I455" s="5"/>
      <c r="J455" s="5"/>
      <c r="L455" s="5"/>
    </row>
    <row r="456" spans="1:12" x14ac:dyDescent="0.25">
      <c r="A456" t="s">
        <v>67</v>
      </c>
      <c r="B456" s="49">
        <v>61582</v>
      </c>
      <c r="D456" s="4">
        <v>345440</v>
      </c>
      <c r="E456" s="4">
        <v>329920</v>
      </c>
      <c r="F456" s="4">
        <v>322480</v>
      </c>
      <c r="H456" s="5"/>
      <c r="I456" s="5"/>
      <c r="J456" s="5">
        <v>71.599999999999994</v>
      </c>
      <c r="L456" s="5">
        <v>71.599999999999994</v>
      </c>
    </row>
    <row r="457" spans="1:12" x14ac:dyDescent="0.25">
      <c r="A457" t="s">
        <v>67</v>
      </c>
      <c r="B457">
        <v>61641</v>
      </c>
      <c r="D457" s="4">
        <v>62053</v>
      </c>
      <c r="E457" s="4">
        <v>53450</v>
      </c>
      <c r="F457" s="4">
        <v>49339</v>
      </c>
      <c r="H457" s="5"/>
      <c r="I457" s="5"/>
      <c r="J457" s="5"/>
      <c r="L457" s="5"/>
    </row>
    <row r="458" spans="1:12" x14ac:dyDescent="0.25">
      <c r="A458" t="s">
        <v>67</v>
      </c>
      <c r="B458">
        <v>61729</v>
      </c>
      <c r="D458" s="4">
        <v>85798</v>
      </c>
      <c r="E458" s="4">
        <v>84736</v>
      </c>
      <c r="F458" s="4">
        <v>82029</v>
      </c>
      <c r="H458" s="5"/>
      <c r="I458" s="5"/>
      <c r="J458" s="5"/>
      <c r="L458" s="5"/>
    </row>
    <row r="459" spans="1:12" x14ac:dyDescent="0.25">
      <c r="A459" t="s">
        <v>67</v>
      </c>
      <c r="B459">
        <v>61742</v>
      </c>
      <c r="D459" s="4">
        <v>77440</v>
      </c>
      <c r="E459" s="4">
        <v>80955</v>
      </c>
      <c r="F459" s="4">
        <v>83976</v>
      </c>
      <c r="H459" s="5"/>
      <c r="I459" s="5"/>
      <c r="J459" s="5"/>
      <c r="L459" s="5"/>
    </row>
    <row r="460" spans="1:12" x14ac:dyDescent="0.25">
      <c r="A460" t="s">
        <v>67</v>
      </c>
      <c r="B460" s="49">
        <v>61744</v>
      </c>
      <c r="D460" s="4">
        <v>240880</v>
      </c>
      <c r="E460" s="4">
        <v>230560</v>
      </c>
      <c r="F460" s="4">
        <v>227920</v>
      </c>
      <c r="H460" s="5"/>
      <c r="I460" s="5"/>
      <c r="J460" s="5">
        <v>63.3</v>
      </c>
      <c r="L460" s="5">
        <v>63.3</v>
      </c>
    </row>
    <row r="461" spans="1:12" x14ac:dyDescent="0.25">
      <c r="A461" t="s">
        <v>67</v>
      </c>
      <c r="B461">
        <v>61748</v>
      </c>
      <c r="D461" s="4">
        <v>58658</v>
      </c>
      <c r="E461" s="4">
        <v>58933</v>
      </c>
      <c r="F461" s="4">
        <v>55329</v>
      </c>
      <c r="H461" s="5"/>
      <c r="I461" s="5"/>
      <c r="J461" s="5"/>
      <c r="L461" s="5"/>
    </row>
    <row r="462" spans="1:12" x14ac:dyDescent="0.25">
      <c r="A462" t="s">
        <v>67</v>
      </c>
      <c r="B462">
        <v>61749</v>
      </c>
      <c r="D462" s="4">
        <v>57615</v>
      </c>
      <c r="E462" s="4">
        <v>58943</v>
      </c>
      <c r="F462" s="4">
        <v>59619</v>
      </c>
      <c r="H462" s="5"/>
      <c r="I462" s="5"/>
      <c r="J462" s="5"/>
      <c r="L462" s="5"/>
    </row>
    <row r="463" spans="1:12" x14ac:dyDescent="0.25">
      <c r="A463" t="s">
        <v>67</v>
      </c>
      <c r="B463">
        <v>61798</v>
      </c>
      <c r="D463" s="4">
        <v>83556</v>
      </c>
      <c r="E463" s="4">
        <v>98568</v>
      </c>
      <c r="F463" s="4">
        <v>89917</v>
      </c>
      <c r="H463" s="5"/>
      <c r="I463" s="5"/>
      <c r="J463" s="5"/>
      <c r="L463" s="5"/>
    </row>
    <row r="464" spans="1:12" x14ac:dyDescent="0.25">
      <c r="A464" t="s">
        <v>67</v>
      </c>
      <c r="B464">
        <v>62946</v>
      </c>
      <c r="D464" s="4">
        <v>55471</v>
      </c>
      <c r="E464" s="4">
        <v>65998</v>
      </c>
      <c r="F464" s="4">
        <v>66723</v>
      </c>
      <c r="H464" s="5"/>
      <c r="I464" s="5"/>
      <c r="J464" s="5"/>
      <c r="L464" s="5"/>
    </row>
    <row r="465" spans="1:12" x14ac:dyDescent="0.25">
      <c r="A465" t="s">
        <v>67</v>
      </c>
      <c r="B465" s="49">
        <v>63491</v>
      </c>
      <c r="D465" s="4">
        <v>41371</v>
      </c>
      <c r="E465" s="4">
        <v>40730</v>
      </c>
      <c r="F465" s="4">
        <v>45585</v>
      </c>
      <c r="H465" s="5">
        <v>20.100000000000001</v>
      </c>
      <c r="I465" s="5">
        <v>21.2</v>
      </c>
      <c r="J465" s="5">
        <v>26</v>
      </c>
      <c r="L465" s="5">
        <v>26</v>
      </c>
    </row>
    <row r="466" spans="1:12" x14ac:dyDescent="0.25">
      <c r="A466" t="s">
        <v>67</v>
      </c>
      <c r="B466">
        <v>63682</v>
      </c>
      <c r="D466" s="4">
        <v>93200</v>
      </c>
      <c r="E466" s="4">
        <v>97080</v>
      </c>
      <c r="F466" s="4">
        <v>92280</v>
      </c>
      <c r="H466" s="5"/>
      <c r="I466" s="5"/>
      <c r="J466" s="5">
        <v>34</v>
      </c>
      <c r="L466" s="5">
        <v>34</v>
      </c>
    </row>
    <row r="467" spans="1:12" x14ac:dyDescent="0.25">
      <c r="A467" t="s">
        <v>67</v>
      </c>
      <c r="B467">
        <v>64077</v>
      </c>
      <c r="D467" s="4">
        <v>108782</v>
      </c>
      <c r="E467" s="4">
        <v>113093</v>
      </c>
      <c r="F467" s="4">
        <v>116327</v>
      </c>
      <c r="H467" s="5"/>
      <c r="I467" s="5"/>
      <c r="J467" s="5"/>
      <c r="L467" s="5"/>
    </row>
    <row r="468" spans="1:12" x14ac:dyDescent="0.25">
      <c r="A468" t="s">
        <v>67</v>
      </c>
      <c r="B468">
        <v>64082</v>
      </c>
      <c r="D468" s="4">
        <v>57829</v>
      </c>
      <c r="E468" s="4">
        <v>56408</v>
      </c>
      <c r="F468" s="4">
        <v>56222</v>
      </c>
      <c r="H468" s="5"/>
      <c r="I468" s="5"/>
      <c r="J468" s="5"/>
      <c r="L468" s="5"/>
    </row>
    <row r="469" spans="1:12" x14ac:dyDescent="0.25">
      <c r="A469" t="s">
        <v>67</v>
      </c>
      <c r="B469">
        <v>64236</v>
      </c>
      <c r="D469" s="4">
        <v>66396</v>
      </c>
      <c r="E469" s="4">
        <v>63774</v>
      </c>
      <c r="F469" s="4">
        <v>58546</v>
      </c>
      <c r="H469" s="5"/>
      <c r="I469" s="5"/>
      <c r="J469" s="5"/>
      <c r="L469" s="5"/>
    </row>
    <row r="470" spans="1:12" x14ac:dyDescent="0.25">
      <c r="A470" t="s">
        <v>67</v>
      </c>
      <c r="B470">
        <v>64373</v>
      </c>
      <c r="D470" s="4">
        <v>61551</v>
      </c>
      <c r="E470" s="4">
        <v>61604</v>
      </c>
      <c r="F470" s="4">
        <v>62663</v>
      </c>
      <c r="H470" s="5"/>
      <c r="I470" s="5"/>
      <c r="J470" s="5"/>
      <c r="L470" s="5"/>
    </row>
    <row r="471" spans="1:12" x14ac:dyDescent="0.25">
      <c r="A471" t="s">
        <v>67</v>
      </c>
      <c r="B471">
        <v>64510</v>
      </c>
      <c r="D471" s="4">
        <v>86029</v>
      </c>
      <c r="E471" s="4">
        <v>83841</v>
      </c>
      <c r="F471" s="4">
        <v>84394</v>
      </c>
      <c r="H471" s="5"/>
      <c r="I471" s="5"/>
      <c r="J471" s="5"/>
      <c r="L471" s="5"/>
    </row>
    <row r="472" spans="1:12" x14ac:dyDescent="0.25">
      <c r="A472" t="s">
        <v>67</v>
      </c>
      <c r="B472" s="49">
        <v>64593</v>
      </c>
      <c r="D472" s="4">
        <v>195660</v>
      </c>
      <c r="E472" s="4">
        <v>185220</v>
      </c>
      <c r="F472" s="4">
        <v>141420</v>
      </c>
      <c r="H472" s="5"/>
      <c r="I472" s="5"/>
      <c r="J472" s="5">
        <v>40.5</v>
      </c>
      <c r="L472" s="5">
        <v>40.5</v>
      </c>
    </row>
    <row r="473" spans="1:12" x14ac:dyDescent="0.25">
      <c r="A473" t="s">
        <v>67</v>
      </c>
      <c r="B473">
        <v>65805</v>
      </c>
      <c r="D473" s="4">
        <v>114267</v>
      </c>
      <c r="E473" s="4">
        <v>104816</v>
      </c>
      <c r="F473" s="4">
        <v>103928</v>
      </c>
      <c r="H473" s="5"/>
      <c r="I473" s="5"/>
      <c r="J473" s="5"/>
      <c r="L473" s="5"/>
    </row>
    <row r="474" spans="1:12" x14ac:dyDescent="0.25">
      <c r="A474" t="s">
        <v>67</v>
      </c>
      <c r="B474">
        <v>66149</v>
      </c>
      <c r="D474" s="4">
        <v>104558</v>
      </c>
      <c r="E474" s="4">
        <v>107735</v>
      </c>
      <c r="F474" s="4">
        <v>102320</v>
      </c>
      <c r="H474" s="5"/>
      <c r="I474" s="5"/>
      <c r="J474" s="5"/>
      <c r="L474" s="5"/>
    </row>
    <row r="475" spans="1:12" x14ac:dyDescent="0.25">
      <c r="A475" t="s">
        <v>67</v>
      </c>
      <c r="B475">
        <v>68984</v>
      </c>
      <c r="D475" s="4">
        <v>57903</v>
      </c>
      <c r="E475" s="4">
        <v>47589</v>
      </c>
      <c r="F475" s="4">
        <v>51287</v>
      </c>
      <c r="H475" s="5"/>
      <c r="I475" s="5"/>
      <c r="J475" s="5"/>
      <c r="L475" s="5"/>
    </row>
    <row r="476" spans="1:12" x14ac:dyDescent="0.25">
      <c r="A476" t="s">
        <v>67</v>
      </c>
      <c r="B476">
        <v>69909</v>
      </c>
      <c r="D476" s="4">
        <v>100863</v>
      </c>
      <c r="E476" s="4">
        <v>76682</v>
      </c>
      <c r="F476" s="4">
        <v>68202</v>
      </c>
      <c r="H476" s="5"/>
      <c r="I476" s="5"/>
      <c r="J476" s="5"/>
      <c r="L476" s="5"/>
    </row>
    <row r="477" spans="1:12" x14ac:dyDescent="0.25">
      <c r="A477" t="s">
        <v>67</v>
      </c>
      <c r="B477">
        <v>70077</v>
      </c>
      <c r="D477" s="4">
        <v>73105</v>
      </c>
      <c r="E477" s="4">
        <v>70511</v>
      </c>
      <c r="F477" s="4">
        <v>75678</v>
      </c>
      <c r="H477" s="5"/>
      <c r="I477" s="5"/>
      <c r="J477" s="5"/>
      <c r="L477" s="5"/>
    </row>
    <row r="478" spans="1:12" x14ac:dyDescent="0.25">
      <c r="A478" t="s">
        <v>67</v>
      </c>
      <c r="B478">
        <v>70517</v>
      </c>
      <c r="D478" s="4">
        <v>71383</v>
      </c>
      <c r="E478" s="4">
        <v>63694</v>
      </c>
      <c r="F478" s="4">
        <v>62549</v>
      </c>
      <c r="H478" s="5"/>
      <c r="I478" s="5"/>
      <c r="J478" s="5"/>
      <c r="L478" s="5"/>
    </row>
    <row r="479" spans="1:12" x14ac:dyDescent="0.25">
      <c r="A479" t="s">
        <v>67</v>
      </c>
      <c r="B479" s="49">
        <v>70567</v>
      </c>
      <c r="D479" s="4">
        <v>93120</v>
      </c>
      <c r="E479" s="4">
        <v>92800</v>
      </c>
      <c r="F479" s="4">
        <v>94280</v>
      </c>
      <c r="H479" s="5"/>
      <c r="I479" s="5"/>
      <c r="J479" s="5">
        <v>41.6</v>
      </c>
      <c r="L479" s="5">
        <v>41.6</v>
      </c>
    </row>
    <row r="480" spans="1:12" x14ac:dyDescent="0.25">
      <c r="A480" t="s">
        <v>67</v>
      </c>
      <c r="B480">
        <v>71926</v>
      </c>
      <c r="D480" s="4">
        <v>51420</v>
      </c>
      <c r="E480" s="4">
        <v>51900</v>
      </c>
      <c r="F480" s="4">
        <v>51960</v>
      </c>
      <c r="H480" s="5"/>
      <c r="I480" s="5"/>
      <c r="J480" s="5">
        <v>35.5</v>
      </c>
      <c r="L480" s="5">
        <v>35.5</v>
      </c>
    </row>
    <row r="481" spans="1:12" x14ac:dyDescent="0.25">
      <c r="A481" t="s">
        <v>67</v>
      </c>
      <c r="B481">
        <v>73211</v>
      </c>
      <c r="D481" s="4">
        <v>90040</v>
      </c>
      <c r="E481" s="4">
        <v>85859</v>
      </c>
      <c r="F481" s="4">
        <v>86582</v>
      </c>
      <c r="H481" s="5"/>
      <c r="I481" s="5"/>
      <c r="J481" s="5"/>
      <c r="L481" s="5"/>
    </row>
    <row r="482" spans="1:12" x14ac:dyDescent="0.25">
      <c r="A482" t="s">
        <v>67</v>
      </c>
      <c r="B482" s="49">
        <v>76348</v>
      </c>
      <c r="D482" s="4">
        <v>207300</v>
      </c>
      <c r="E482" s="4">
        <v>222180</v>
      </c>
      <c r="F482" s="4">
        <v>213300</v>
      </c>
      <c r="H482" s="5"/>
      <c r="I482" s="5"/>
      <c r="J482" s="5">
        <v>58.5</v>
      </c>
      <c r="L482" s="5">
        <v>58.5</v>
      </c>
    </row>
    <row r="483" spans="1:12" x14ac:dyDescent="0.25">
      <c r="A483" t="s">
        <v>67</v>
      </c>
      <c r="B483">
        <v>76561</v>
      </c>
      <c r="D483" s="4">
        <v>158280</v>
      </c>
      <c r="E483" s="4">
        <v>164940</v>
      </c>
      <c r="F483" s="4">
        <v>117720</v>
      </c>
      <c r="H483" s="5"/>
      <c r="I483" s="5"/>
      <c r="J483" s="5">
        <v>47.5</v>
      </c>
      <c r="L483" s="5">
        <v>47.5</v>
      </c>
    </row>
    <row r="484" spans="1:12" x14ac:dyDescent="0.25">
      <c r="A484" t="s">
        <v>67</v>
      </c>
      <c r="B484" s="49">
        <v>77432</v>
      </c>
      <c r="D484" s="4">
        <v>141000</v>
      </c>
      <c r="E484" s="4">
        <v>133860</v>
      </c>
      <c r="F484" s="4">
        <v>149580</v>
      </c>
      <c r="H484" s="5"/>
      <c r="I484" s="5"/>
      <c r="J484" s="5">
        <v>42.5</v>
      </c>
      <c r="L484" s="5">
        <v>42.5</v>
      </c>
    </row>
    <row r="485" spans="1:12" x14ac:dyDescent="0.25">
      <c r="A485" t="s">
        <v>67</v>
      </c>
      <c r="B485">
        <v>78216</v>
      </c>
      <c r="D485" s="4">
        <v>74240</v>
      </c>
      <c r="E485" s="4">
        <v>80560</v>
      </c>
      <c r="F485" s="4">
        <v>81760</v>
      </c>
      <c r="H485" s="5"/>
      <c r="I485" s="5"/>
      <c r="J485" s="5">
        <v>33</v>
      </c>
      <c r="L485" s="5">
        <v>33</v>
      </c>
    </row>
    <row r="486" spans="1:12" x14ac:dyDescent="0.25">
      <c r="A486" t="s">
        <v>67</v>
      </c>
      <c r="B486" s="49">
        <v>79126</v>
      </c>
      <c r="D486" s="4">
        <v>91200</v>
      </c>
      <c r="E486" s="4">
        <v>85920</v>
      </c>
      <c r="F486" s="4">
        <v>81600</v>
      </c>
      <c r="H486" s="5"/>
      <c r="I486" s="5"/>
      <c r="J486" s="5">
        <v>41.9</v>
      </c>
      <c r="L486" s="5">
        <v>41.9</v>
      </c>
    </row>
    <row r="487" spans="1:12" x14ac:dyDescent="0.25">
      <c r="A487" t="s">
        <v>67</v>
      </c>
      <c r="B487" s="49">
        <v>81319</v>
      </c>
      <c r="D487" s="4">
        <v>90060</v>
      </c>
      <c r="E487" s="4">
        <v>95940</v>
      </c>
      <c r="F487" s="4">
        <v>97080</v>
      </c>
      <c r="H487" s="5"/>
      <c r="I487" s="5"/>
      <c r="J487" s="5">
        <v>36</v>
      </c>
      <c r="L487" s="5">
        <v>36</v>
      </c>
    </row>
    <row r="488" spans="1:12" x14ac:dyDescent="0.25">
      <c r="A488" t="s">
        <v>67</v>
      </c>
      <c r="B488">
        <v>84872</v>
      </c>
      <c r="D488" s="4">
        <v>31332</v>
      </c>
      <c r="E488" s="4">
        <v>38378</v>
      </c>
      <c r="F488" s="4">
        <v>39209</v>
      </c>
      <c r="H488" s="5"/>
      <c r="I488" s="5"/>
      <c r="J488" s="5"/>
      <c r="L488" s="5"/>
    </row>
    <row r="489" spans="1:12" x14ac:dyDescent="0.25">
      <c r="A489" t="s">
        <v>67</v>
      </c>
      <c r="B489" s="49">
        <v>90501</v>
      </c>
      <c r="D489" s="4">
        <v>175320</v>
      </c>
      <c r="E489" s="4">
        <v>178680</v>
      </c>
      <c r="F489" s="4">
        <v>185280</v>
      </c>
      <c r="H489" s="5">
        <v>49</v>
      </c>
      <c r="I489" s="5">
        <v>45.6</v>
      </c>
      <c r="J489" s="5">
        <v>50.9</v>
      </c>
      <c r="L489" s="5">
        <v>50.9</v>
      </c>
    </row>
    <row r="490" spans="1:12" x14ac:dyDescent="0.25">
      <c r="A490" t="s">
        <v>67</v>
      </c>
      <c r="B490" s="49">
        <v>90715</v>
      </c>
      <c r="D490" s="4">
        <v>180480</v>
      </c>
      <c r="E490" s="4">
        <v>151140</v>
      </c>
      <c r="F490" s="4">
        <v>166140</v>
      </c>
      <c r="H490" s="5"/>
      <c r="I490" s="5"/>
      <c r="J490" s="5">
        <v>46.5</v>
      </c>
      <c r="L490" s="5">
        <v>46.5</v>
      </c>
    </row>
    <row r="491" spans="1:12" x14ac:dyDescent="0.25">
      <c r="A491" t="s">
        <v>67</v>
      </c>
      <c r="B491" s="49">
        <v>93439</v>
      </c>
      <c r="D491" s="4">
        <v>140340</v>
      </c>
      <c r="E491" s="4">
        <v>129660</v>
      </c>
      <c r="F491" s="4">
        <v>131580</v>
      </c>
      <c r="H491" s="5"/>
      <c r="I491" s="5"/>
      <c r="J491" s="5">
        <v>42.7</v>
      </c>
      <c r="L491" s="5">
        <v>42.7</v>
      </c>
    </row>
    <row r="492" spans="1:12" x14ac:dyDescent="0.25">
      <c r="A492" t="s">
        <v>67</v>
      </c>
      <c r="B492">
        <v>93838</v>
      </c>
      <c r="D492" s="4">
        <v>82232</v>
      </c>
      <c r="E492" s="4">
        <v>80647</v>
      </c>
      <c r="F492" s="4">
        <v>82950</v>
      </c>
      <c r="H492" s="5"/>
      <c r="I492" s="5"/>
      <c r="J492" s="5"/>
      <c r="L492" s="5"/>
    </row>
    <row r="493" spans="1:12" x14ac:dyDescent="0.25">
      <c r="A493" t="s">
        <v>67</v>
      </c>
      <c r="B493" s="49">
        <v>94407</v>
      </c>
      <c r="D493" s="4">
        <v>104760</v>
      </c>
      <c r="E493" s="4">
        <v>108540</v>
      </c>
      <c r="F493" s="4">
        <v>101940</v>
      </c>
      <c r="H493" s="5"/>
      <c r="I493" s="5"/>
      <c r="J493" s="5">
        <v>42.2</v>
      </c>
      <c r="L493" s="5">
        <v>42.2</v>
      </c>
    </row>
    <row r="494" spans="1:12" x14ac:dyDescent="0.25">
      <c r="A494" t="s">
        <v>67</v>
      </c>
      <c r="B494" s="49">
        <v>95411</v>
      </c>
      <c r="D494" s="4">
        <v>382800</v>
      </c>
      <c r="E494" s="4">
        <v>375280</v>
      </c>
      <c r="F494" s="4">
        <v>337040</v>
      </c>
      <c r="H494" s="5"/>
      <c r="I494" s="5"/>
      <c r="J494" s="5">
        <v>87.6</v>
      </c>
      <c r="L494" s="5">
        <v>87.6</v>
      </c>
    </row>
    <row r="495" spans="1:12" x14ac:dyDescent="0.25">
      <c r="A495" t="s">
        <v>67</v>
      </c>
      <c r="B495">
        <v>95436</v>
      </c>
      <c r="D495" s="4">
        <v>299040</v>
      </c>
      <c r="E495" s="4">
        <v>342180</v>
      </c>
      <c r="F495" s="4">
        <v>373665</v>
      </c>
      <c r="H495" s="5">
        <v>144.6</v>
      </c>
      <c r="I495" s="5">
        <v>148.30000000000001</v>
      </c>
      <c r="J495" s="5">
        <v>141.69999999999999</v>
      </c>
      <c r="L495" s="5">
        <v>141.69999999999999</v>
      </c>
    </row>
    <row r="496" spans="1:12" x14ac:dyDescent="0.25">
      <c r="A496" t="s">
        <v>67</v>
      </c>
      <c r="B496">
        <v>95887</v>
      </c>
      <c r="D496" s="4">
        <v>36150</v>
      </c>
      <c r="E496" s="4">
        <v>28276</v>
      </c>
      <c r="F496" s="4">
        <v>13064</v>
      </c>
      <c r="H496" s="5"/>
      <c r="I496" s="5"/>
      <c r="J496" s="5"/>
      <c r="L496" s="5"/>
    </row>
    <row r="497" spans="1:13" x14ac:dyDescent="0.25">
      <c r="A497" t="s">
        <v>67</v>
      </c>
      <c r="B497">
        <v>97582</v>
      </c>
      <c r="D497" s="4">
        <v>87300</v>
      </c>
      <c r="E497" s="4">
        <v>78480</v>
      </c>
      <c r="F497" s="4">
        <v>1239</v>
      </c>
      <c r="H497" s="5"/>
      <c r="I497" s="5"/>
      <c r="J497" s="5"/>
      <c r="L497" s="5"/>
    </row>
    <row r="498" spans="1:13" x14ac:dyDescent="0.25">
      <c r="A498" t="s">
        <v>67</v>
      </c>
      <c r="B498">
        <v>98223</v>
      </c>
      <c r="D498" s="4">
        <v>105780</v>
      </c>
      <c r="E498" s="4">
        <v>89750</v>
      </c>
      <c r="F498" s="4">
        <v>3660</v>
      </c>
      <c r="H498" s="5"/>
      <c r="I498" s="5"/>
      <c r="J498" s="5"/>
      <c r="L498" s="5"/>
    </row>
    <row r="499" spans="1:13" x14ac:dyDescent="0.25">
      <c r="A499" t="s">
        <v>67</v>
      </c>
      <c r="B499">
        <v>98481</v>
      </c>
      <c r="D499" s="4">
        <v>46722</v>
      </c>
      <c r="E499" s="4">
        <v>48278</v>
      </c>
      <c r="F499" s="4">
        <v>0</v>
      </c>
      <c r="H499" s="5"/>
      <c r="I499" s="5"/>
      <c r="J499" s="5"/>
      <c r="L499" s="5"/>
    </row>
    <row r="500" spans="1:13" x14ac:dyDescent="0.25">
      <c r="A500" t="s">
        <v>67</v>
      </c>
      <c r="B500">
        <v>100601</v>
      </c>
      <c r="D500" s="4">
        <v>140760</v>
      </c>
      <c r="E500" s="4">
        <v>68937</v>
      </c>
      <c r="F500" s="4">
        <v>66383</v>
      </c>
      <c r="H500" s="5">
        <v>52.2</v>
      </c>
      <c r="I500" s="5"/>
      <c r="J500" s="5"/>
      <c r="L500" s="5"/>
    </row>
    <row r="501" spans="1:13" x14ac:dyDescent="0.25">
      <c r="J501" s="5"/>
      <c r="L501" s="5"/>
    </row>
    <row r="502" spans="1:13" x14ac:dyDescent="0.25">
      <c r="J502" s="5"/>
      <c r="L502" s="5"/>
    </row>
    <row r="503" spans="1:13" x14ac:dyDescent="0.25">
      <c r="A503" t="s">
        <v>68</v>
      </c>
      <c r="B503" s="34">
        <v>929</v>
      </c>
      <c r="D503" s="4">
        <v>30588</v>
      </c>
      <c r="E503" s="4">
        <v>37728</v>
      </c>
      <c r="F503" s="4">
        <v>40360</v>
      </c>
      <c r="H503" s="5"/>
      <c r="I503" s="5"/>
      <c r="J503" s="5"/>
      <c r="L503" s="5"/>
    </row>
    <row r="504" spans="1:13" x14ac:dyDescent="0.25">
      <c r="A504" t="s">
        <v>68</v>
      </c>
      <c r="B504" s="34">
        <v>930</v>
      </c>
      <c r="D504" s="4">
        <v>38470</v>
      </c>
      <c r="E504" s="4">
        <v>42409</v>
      </c>
      <c r="F504" s="4">
        <v>60034</v>
      </c>
      <c r="H504" s="5"/>
      <c r="I504" s="5"/>
      <c r="J504" s="5"/>
      <c r="L504" s="5"/>
    </row>
    <row r="505" spans="1:13" x14ac:dyDescent="0.25">
      <c r="A505" t="s">
        <v>68</v>
      </c>
      <c r="B505" s="51">
        <v>23708</v>
      </c>
      <c r="D505" s="4">
        <v>92929</v>
      </c>
      <c r="E505" s="4">
        <v>94361</v>
      </c>
      <c r="F505" s="4">
        <v>96768</v>
      </c>
      <c r="H505" s="5"/>
      <c r="I505" s="5"/>
      <c r="J505" s="5"/>
      <c r="L505" s="5"/>
    </row>
    <row r="506" spans="1:13" x14ac:dyDescent="0.25">
      <c r="A506" t="s">
        <v>68</v>
      </c>
      <c r="B506" s="34">
        <v>23710</v>
      </c>
      <c r="D506" s="4">
        <v>55013</v>
      </c>
      <c r="E506" s="4">
        <v>56284</v>
      </c>
      <c r="F506" s="4">
        <v>57369</v>
      </c>
      <c r="H506" s="5"/>
      <c r="I506" s="5"/>
      <c r="J506" s="5"/>
      <c r="L506" s="5"/>
    </row>
    <row r="507" spans="1:13" x14ac:dyDescent="0.25">
      <c r="A507" t="s">
        <v>68</v>
      </c>
      <c r="B507" s="34">
        <v>29880</v>
      </c>
      <c r="D507" s="4">
        <v>71888</v>
      </c>
      <c r="E507" s="4">
        <v>71374</v>
      </c>
      <c r="F507" s="4">
        <v>84429</v>
      </c>
      <c r="H507" s="5"/>
      <c r="I507" s="5"/>
      <c r="J507" s="5"/>
      <c r="L507" s="5"/>
    </row>
    <row r="508" spans="1:13" x14ac:dyDescent="0.25">
      <c r="A508" t="s">
        <v>68</v>
      </c>
      <c r="B508" s="51">
        <v>39300</v>
      </c>
      <c r="D508" s="4">
        <v>90180</v>
      </c>
      <c r="E508" s="4">
        <v>91560</v>
      </c>
      <c r="F508" s="4">
        <v>85200</v>
      </c>
      <c r="H508" s="5"/>
      <c r="I508" s="5"/>
      <c r="J508" s="5">
        <v>29.7</v>
      </c>
      <c r="L508" s="5">
        <v>29.7</v>
      </c>
      <c r="M508" s="5"/>
    </row>
    <row r="509" spans="1:13" x14ac:dyDescent="0.25">
      <c r="A509" t="s">
        <v>68</v>
      </c>
      <c r="B509" s="34">
        <v>44861</v>
      </c>
      <c r="D509" s="4">
        <v>85800</v>
      </c>
      <c r="E509" s="4">
        <v>72180</v>
      </c>
      <c r="F509" s="4">
        <v>65580</v>
      </c>
      <c r="H509" s="5"/>
      <c r="I509" s="5"/>
      <c r="J509" s="5">
        <v>38.799999999999997</v>
      </c>
      <c r="L509" s="5">
        <v>38.799999999999997</v>
      </c>
      <c r="M509" s="5"/>
    </row>
    <row r="510" spans="1:13" x14ac:dyDescent="0.25">
      <c r="A510" t="s">
        <v>68</v>
      </c>
      <c r="B510" s="49">
        <v>52463</v>
      </c>
      <c r="D510" s="4">
        <v>145840</v>
      </c>
      <c r="E510" s="4">
        <v>164720</v>
      </c>
      <c r="F510" s="4">
        <v>165520</v>
      </c>
      <c r="H510" s="5"/>
      <c r="I510" s="5"/>
      <c r="J510" s="5">
        <v>63.3</v>
      </c>
      <c r="L510" s="5">
        <v>63.3</v>
      </c>
      <c r="M510" s="5"/>
    </row>
    <row r="511" spans="1:13" x14ac:dyDescent="0.25">
      <c r="A511" t="s">
        <v>68</v>
      </c>
      <c r="B511" s="34">
        <v>54677</v>
      </c>
      <c r="D511" s="4">
        <v>52377</v>
      </c>
      <c r="E511" s="4">
        <v>63166</v>
      </c>
      <c r="F511" s="4">
        <v>60687</v>
      </c>
      <c r="H511" s="5"/>
      <c r="I511" s="5"/>
      <c r="J511" s="5"/>
      <c r="L511" s="5"/>
      <c r="M511" s="5"/>
    </row>
    <row r="512" spans="1:13" x14ac:dyDescent="0.25">
      <c r="A512" t="s">
        <v>68</v>
      </c>
      <c r="B512" s="49">
        <v>64017</v>
      </c>
      <c r="D512" s="4">
        <v>118880</v>
      </c>
      <c r="E512" s="4">
        <v>90880</v>
      </c>
      <c r="F512" s="4">
        <v>71640</v>
      </c>
      <c r="H512" s="5"/>
      <c r="I512" s="5"/>
      <c r="J512" s="5">
        <v>35.5</v>
      </c>
      <c r="L512" s="5">
        <v>35.5</v>
      </c>
      <c r="M512" s="5"/>
    </row>
    <row r="513" spans="1:13" x14ac:dyDescent="0.25">
      <c r="A513" t="s">
        <v>68</v>
      </c>
      <c r="B513" s="51">
        <v>64496</v>
      </c>
      <c r="D513" s="4">
        <v>221860</v>
      </c>
      <c r="E513" s="4">
        <v>215240</v>
      </c>
      <c r="F513" s="4">
        <v>218760</v>
      </c>
      <c r="H513" s="5"/>
      <c r="I513" s="5"/>
      <c r="J513" s="5">
        <v>57.5</v>
      </c>
      <c r="L513" s="5">
        <v>57.5</v>
      </c>
      <c r="M513" s="5"/>
    </row>
    <row r="514" spans="1:13" x14ac:dyDescent="0.25">
      <c r="A514" t="s">
        <v>68</v>
      </c>
      <c r="B514" s="51">
        <v>76297</v>
      </c>
      <c r="D514" s="4">
        <v>42269</v>
      </c>
      <c r="E514" s="4">
        <v>54356</v>
      </c>
      <c r="F514" s="4">
        <v>48624</v>
      </c>
      <c r="H514" s="5"/>
      <c r="I514" s="5"/>
      <c r="J514" s="5"/>
      <c r="L514" s="5"/>
      <c r="M514" s="5"/>
    </row>
    <row r="515" spans="1:13" x14ac:dyDescent="0.25">
      <c r="A515" t="s">
        <v>68</v>
      </c>
      <c r="B515" s="34">
        <v>79141</v>
      </c>
      <c r="D515" s="4">
        <v>41041</v>
      </c>
      <c r="E515" s="4">
        <v>44034</v>
      </c>
      <c r="F515" s="4">
        <v>44137</v>
      </c>
      <c r="H515" s="5"/>
      <c r="I515" s="5"/>
      <c r="J515" s="5"/>
      <c r="L515" s="5"/>
      <c r="M515" s="5"/>
    </row>
    <row r="516" spans="1:13" x14ac:dyDescent="0.25">
      <c r="A516" t="s">
        <v>68</v>
      </c>
      <c r="B516" s="49">
        <v>92284</v>
      </c>
      <c r="D516" s="4">
        <v>78000</v>
      </c>
      <c r="E516" s="4">
        <v>68480</v>
      </c>
      <c r="F516" s="4">
        <v>61120</v>
      </c>
      <c r="H516" s="5"/>
      <c r="I516" s="5"/>
      <c r="J516" s="5">
        <v>45.8</v>
      </c>
      <c r="L516" s="5">
        <v>45.8</v>
      </c>
      <c r="M516" s="5"/>
    </row>
    <row r="517" spans="1:13" x14ac:dyDescent="0.25">
      <c r="H517" s="5"/>
      <c r="I517" s="5"/>
      <c r="J517" s="5"/>
      <c r="L517" s="5"/>
      <c r="M517" s="5"/>
    </row>
    <row r="518" spans="1:13" x14ac:dyDescent="0.25">
      <c r="H518" s="5"/>
      <c r="I518" s="5"/>
      <c r="J518" s="5"/>
      <c r="L518" s="5"/>
      <c r="M518" s="5"/>
    </row>
    <row r="519" spans="1:13" x14ac:dyDescent="0.25">
      <c r="H519" s="5"/>
      <c r="I519" s="5"/>
      <c r="J519" s="5"/>
      <c r="L519" s="5"/>
      <c r="M519" s="5"/>
    </row>
    <row r="520" spans="1:13" x14ac:dyDescent="0.25">
      <c r="A520" t="s">
        <v>69</v>
      </c>
      <c r="B520">
        <v>9126</v>
      </c>
      <c r="D520" s="4">
        <v>78780</v>
      </c>
      <c r="E520" s="4">
        <v>80400</v>
      </c>
      <c r="F520" s="4">
        <v>84120</v>
      </c>
      <c r="H520" s="5"/>
      <c r="I520" s="5"/>
      <c r="J520" s="5">
        <v>37.4</v>
      </c>
      <c r="L520" s="5">
        <v>37.4</v>
      </c>
      <c r="M520" s="5"/>
    </row>
    <row r="521" spans="1:13" x14ac:dyDescent="0.25">
      <c r="A521" t="s">
        <v>69</v>
      </c>
      <c r="B521" s="52">
        <v>13924</v>
      </c>
      <c r="D521" s="4">
        <v>580320</v>
      </c>
      <c r="E521" s="4">
        <v>604320</v>
      </c>
      <c r="F521" s="4">
        <v>614400</v>
      </c>
      <c r="H521" s="5">
        <v>204.4</v>
      </c>
      <c r="I521" s="5">
        <v>217.9</v>
      </c>
      <c r="J521" s="5">
        <v>238.1</v>
      </c>
      <c r="L521" s="5">
        <v>238.1</v>
      </c>
      <c r="M521" s="5"/>
    </row>
    <row r="522" spans="1:13" x14ac:dyDescent="0.25">
      <c r="A522" t="s">
        <v>69</v>
      </c>
      <c r="B522" s="52">
        <v>16074</v>
      </c>
      <c r="D522" s="4">
        <v>756900</v>
      </c>
      <c r="E522" s="4">
        <v>729720</v>
      </c>
      <c r="F522" s="4">
        <v>664020</v>
      </c>
      <c r="H522" s="5">
        <v>146.30000000000001</v>
      </c>
      <c r="I522" s="5">
        <v>156.80000000000001</v>
      </c>
      <c r="J522" s="5">
        <v>167.4</v>
      </c>
      <c r="L522" s="5">
        <v>167.4</v>
      </c>
      <c r="M522" s="5"/>
    </row>
    <row r="523" spans="1:13" x14ac:dyDescent="0.25">
      <c r="A523" t="s">
        <v>69</v>
      </c>
      <c r="B523">
        <v>16288</v>
      </c>
      <c r="D523" s="4">
        <v>92160</v>
      </c>
      <c r="E523" s="4">
        <v>85840</v>
      </c>
      <c r="F523" s="4">
        <v>73760</v>
      </c>
      <c r="H523" s="5"/>
      <c r="I523" s="5"/>
      <c r="J523" s="5">
        <v>36.700000000000003</v>
      </c>
      <c r="L523" s="5">
        <v>36.700000000000003</v>
      </c>
      <c r="M523" s="5"/>
    </row>
    <row r="524" spans="1:13" x14ac:dyDescent="0.25">
      <c r="A524" t="s">
        <v>69</v>
      </c>
      <c r="B524">
        <v>18877</v>
      </c>
      <c r="D524" s="4">
        <v>66260</v>
      </c>
      <c r="E524" s="4">
        <v>55040</v>
      </c>
      <c r="F524" s="4">
        <v>28000</v>
      </c>
      <c r="H524" s="5"/>
      <c r="I524" s="5"/>
      <c r="J524" s="5">
        <v>21.7</v>
      </c>
      <c r="L524" s="5">
        <v>21.7</v>
      </c>
      <c r="M524" s="5"/>
    </row>
    <row r="525" spans="1:13" x14ac:dyDescent="0.25">
      <c r="A525" t="s">
        <v>69</v>
      </c>
      <c r="B525">
        <v>22191</v>
      </c>
      <c r="D525" s="4">
        <v>75680</v>
      </c>
      <c r="E525" s="4">
        <v>66449</v>
      </c>
      <c r="F525" s="4">
        <v>51671</v>
      </c>
      <c r="H525" s="5"/>
      <c r="I525" s="5"/>
      <c r="J525" s="5"/>
      <c r="L525" s="5"/>
      <c r="M525" s="5"/>
    </row>
    <row r="526" spans="1:13" x14ac:dyDescent="0.25">
      <c r="A526" t="s">
        <v>69</v>
      </c>
      <c r="B526" s="52">
        <v>25752</v>
      </c>
      <c r="D526" s="4">
        <v>480120</v>
      </c>
      <c r="E526" s="4">
        <v>508740</v>
      </c>
      <c r="F526" s="4">
        <v>472260</v>
      </c>
      <c r="H526" s="5">
        <v>95.3</v>
      </c>
      <c r="I526" s="5">
        <v>104.8</v>
      </c>
      <c r="J526" s="5">
        <v>100.9</v>
      </c>
      <c r="L526" s="5">
        <v>100.9</v>
      </c>
      <c r="M526" s="5"/>
    </row>
    <row r="527" spans="1:13" x14ac:dyDescent="0.25">
      <c r="A527" t="s">
        <v>69</v>
      </c>
      <c r="B527">
        <v>54644</v>
      </c>
      <c r="D527" s="4">
        <v>155400</v>
      </c>
      <c r="E527" s="4">
        <v>161220</v>
      </c>
      <c r="F527" s="4">
        <v>168780</v>
      </c>
      <c r="H527" s="5"/>
      <c r="I527" s="5"/>
      <c r="J527" s="5">
        <v>71.2</v>
      </c>
      <c r="L527" s="5">
        <v>71.2</v>
      </c>
      <c r="M527" s="5"/>
    </row>
    <row r="528" spans="1:13" x14ac:dyDescent="0.25">
      <c r="A528" t="s">
        <v>69</v>
      </c>
      <c r="B528">
        <v>78899</v>
      </c>
      <c r="D528" s="4">
        <v>34223</v>
      </c>
      <c r="E528" s="4">
        <v>36297</v>
      </c>
      <c r="F528" s="4">
        <v>46631</v>
      </c>
    </row>
    <row r="529" spans="1:9" x14ac:dyDescent="0.25">
      <c r="A529" t="s">
        <v>69</v>
      </c>
      <c r="B529">
        <v>97737</v>
      </c>
      <c r="D529" s="4">
        <v>269040</v>
      </c>
      <c r="E529" s="4">
        <v>181200</v>
      </c>
      <c r="F529" s="4">
        <v>0</v>
      </c>
      <c r="H529" s="5">
        <v>110.2</v>
      </c>
      <c r="I529" s="5">
        <v>123.6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C107"/>
  <sheetViews>
    <sheetView workbookViewId="0">
      <selection activeCell="M2" sqref="M2"/>
    </sheetView>
  </sheetViews>
  <sheetFormatPr defaultRowHeight="15" x14ac:dyDescent="0.25"/>
  <cols>
    <col min="1" max="1" width="10.7109375" style="3" customWidth="1"/>
    <col min="2" max="2" width="10.7109375" customWidth="1"/>
    <col min="7" max="7" width="1.7109375" customWidth="1"/>
    <col min="12" max="12" width="1.7109375" customWidth="1"/>
    <col min="17" max="17" width="1.7109375" customWidth="1"/>
    <col min="22" max="22" width="1.7109375" customWidth="1"/>
    <col min="27" max="27" width="1.7109375" customWidth="1"/>
    <col min="32" max="32" width="1.7109375" customWidth="1"/>
    <col min="37" max="37" width="1.7109375" customWidth="1"/>
    <col min="42" max="42" width="1.7109375" customWidth="1"/>
    <col min="47" max="47" width="1.7109375" customWidth="1"/>
    <col min="52" max="52" width="1.7109375" customWidth="1"/>
    <col min="57" max="57" width="1.7109375" customWidth="1"/>
  </cols>
  <sheetData>
    <row r="2" spans="1:81" x14ac:dyDescent="0.25">
      <c r="M2" s="14" t="s">
        <v>274</v>
      </c>
    </row>
    <row r="4" spans="1:81" x14ac:dyDescent="0.25">
      <c r="C4" s="2" t="s">
        <v>10</v>
      </c>
      <c r="D4" s="2" t="s">
        <v>11</v>
      </c>
      <c r="E4" s="1"/>
      <c r="F4" s="1"/>
      <c r="H4" s="2" t="s">
        <v>12</v>
      </c>
      <c r="I4" s="2" t="s">
        <v>13</v>
      </c>
      <c r="J4" s="1"/>
      <c r="K4" s="1"/>
      <c r="M4" s="2" t="s">
        <v>14</v>
      </c>
      <c r="N4" s="2" t="s">
        <v>15</v>
      </c>
      <c r="O4" s="1"/>
      <c r="P4" s="1"/>
      <c r="R4" s="2" t="s">
        <v>16</v>
      </c>
      <c r="S4" s="2" t="s">
        <v>17</v>
      </c>
      <c r="T4" s="1"/>
      <c r="U4" s="1"/>
      <c r="W4" s="2" t="s">
        <v>18</v>
      </c>
      <c r="X4" s="2" t="s">
        <v>19</v>
      </c>
      <c r="Y4" s="1"/>
      <c r="Z4" s="1"/>
      <c r="AB4" s="2" t="s">
        <v>20</v>
      </c>
      <c r="AC4" s="2" t="s">
        <v>21</v>
      </c>
      <c r="AD4" s="1"/>
      <c r="AE4" s="1"/>
      <c r="AG4" s="2" t="s">
        <v>23</v>
      </c>
      <c r="AH4" s="2" t="s">
        <v>22</v>
      </c>
      <c r="AI4" s="1"/>
      <c r="AJ4" s="1"/>
      <c r="AL4" s="2" t="s">
        <v>24</v>
      </c>
      <c r="AM4" s="2" t="s">
        <v>25</v>
      </c>
      <c r="AN4" s="1"/>
      <c r="AO4" s="1"/>
      <c r="AQ4" s="2" t="s">
        <v>26</v>
      </c>
      <c r="AR4" s="2" t="s">
        <v>27</v>
      </c>
      <c r="AS4" s="1"/>
      <c r="AT4" s="1"/>
      <c r="AV4" s="2" t="s">
        <v>28</v>
      </c>
      <c r="AW4" s="2" t="s">
        <v>29</v>
      </c>
      <c r="AX4" s="1"/>
      <c r="AY4" s="1"/>
      <c r="BA4" s="2" t="s">
        <v>30</v>
      </c>
      <c r="BB4" s="2" t="s">
        <v>31</v>
      </c>
      <c r="BC4" s="1"/>
      <c r="BD4" s="1"/>
      <c r="BF4" s="2" t="s">
        <v>32</v>
      </c>
      <c r="BG4" s="2" t="s">
        <v>33</v>
      </c>
      <c r="BH4" s="1"/>
      <c r="BI4" s="1"/>
    </row>
    <row r="5" spans="1:81" x14ac:dyDescent="0.25">
      <c r="C5" s="3" t="s">
        <v>3</v>
      </c>
      <c r="D5" s="3" t="s">
        <v>6</v>
      </c>
      <c r="E5" s="3" t="s">
        <v>266</v>
      </c>
      <c r="F5" s="3" t="s">
        <v>267</v>
      </c>
      <c r="H5" s="3" t="s">
        <v>3</v>
      </c>
      <c r="I5" s="3" t="s">
        <v>6</v>
      </c>
      <c r="J5" s="3" t="s">
        <v>266</v>
      </c>
      <c r="K5" s="3" t="s">
        <v>267</v>
      </c>
      <c r="M5" s="3" t="s">
        <v>3</v>
      </c>
      <c r="N5" s="3" t="s">
        <v>6</v>
      </c>
      <c r="O5" s="3" t="s">
        <v>266</v>
      </c>
      <c r="P5" s="3" t="s">
        <v>267</v>
      </c>
      <c r="R5" s="3" t="s">
        <v>3</v>
      </c>
      <c r="S5" s="3" t="s">
        <v>6</v>
      </c>
      <c r="T5" s="3" t="s">
        <v>266</v>
      </c>
      <c r="U5" s="3" t="s">
        <v>267</v>
      </c>
      <c r="W5" s="3" t="s">
        <v>3</v>
      </c>
      <c r="X5" s="3" t="s">
        <v>6</v>
      </c>
      <c r="Y5" s="3" t="s">
        <v>266</v>
      </c>
      <c r="Z5" s="3" t="s">
        <v>267</v>
      </c>
      <c r="AB5" s="3" t="s">
        <v>3</v>
      </c>
      <c r="AC5" s="3" t="s">
        <v>6</v>
      </c>
      <c r="AD5" s="3" t="s">
        <v>266</v>
      </c>
      <c r="AE5" s="3" t="s">
        <v>267</v>
      </c>
      <c r="AG5" s="3" t="s">
        <v>3</v>
      </c>
      <c r="AH5" s="3" t="s">
        <v>6</v>
      </c>
      <c r="AI5" s="3" t="s">
        <v>266</v>
      </c>
      <c r="AJ5" s="3" t="s">
        <v>267</v>
      </c>
      <c r="AL5" s="3" t="s">
        <v>3</v>
      </c>
      <c r="AM5" s="3" t="s">
        <v>6</v>
      </c>
      <c r="AN5" s="3" t="s">
        <v>266</v>
      </c>
      <c r="AO5" s="3" t="s">
        <v>267</v>
      </c>
      <c r="AQ5" s="3" t="s">
        <v>3</v>
      </c>
      <c r="AR5" s="3" t="s">
        <v>6</v>
      </c>
      <c r="AS5" s="3" t="s">
        <v>266</v>
      </c>
      <c r="AT5" s="3" t="s">
        <v>267</v>
      </c>
      <c r="AV5" s="3" t="s">
        <v>3</v>
      </c>
      <c r="AW5" s="3" t="s">
        <v>6</v>
      </c>
      <c r="AX5" s="3" t="s">
        <v>266</v>
      </c>
      <c r="AY5" s="3" t="s">
        <v>267</v>
      </c>
      <c r="BA5" s="3" t="s">
        <v>3</v>
      </c>
      <c r="BB5" s="3" t="s">
        <v>6</v>
      </c>
      <c r="BC5" s="3" t="s">
        <v>266</v>
      </c>
      <c r="BD5" s="3" t="s">
        <v>267</v>
      </c>
      <c r="BF5" s="3" t="s">
        <v>3</v>
      </c>
      <c r="BG5" s="3" t="s">
        <v>6</v>
      </c>
      <c r="BH5" s="3" t="s">
        <v>266</v>
      </c>
      <c r="BI5" s="3" t="s">
        <v>267</v>
      </c>
    </row>
    <row r="6" spans="1:81" x14ac:dyDescent="0.25">
      <c r="C6" s="3" t="s">
        <v>2</v>
      </c>
      <c r="D6" s="3" t="s">
        <v>265</v>
      </c>
      <c r="E6" s="3" t="s">
        <v>265</v>
      </c>
      <c r="F6" s="3" t="s">
        <v>9</v>
      </c>
      <c r="H6" s="3" t="s">
        <v>2</v>
      </c>
      <c r="I6" s="3" t="s">
        <v>265</v>
      </c>
      <c r="J6" s="3" t="s">
        <v>265</v>
      </c>
      <c r="K6" s="3" t="s">
        <v>9</v>
      </c>
      <c r="M6" s="3" t="s">
        <v>2</v>
      </c>
      <c r="N6" s="3" t="s">
        <v>265</v>
      </c>
      <c r="O6" s="3" t="s">
        <v>265</v>
      </c>
      <c r="P6" s="3" t="s">
        <v>9</v>
      </c>
      <c r="R6" s="3" t="s">
        <v>2</v>
      </c>
      <c r="S6" s="3" t="s">
        <v>265</v>
      </c>
      <c r="T6" s="3" t="s">
        <v>265</v>
      </c>
      <c r="U6" s="3" t="s">
        <v>9</v>
      </c>
      <c r="W6" s="3" t="s">
        <v>2</v>
      </c>
      <c r="X6" s="3" t="s">
        <v>265</v>
      </c>
      <c r="Y6" s="3" t="s">
        <v>265</v>
      </c>
      <c r="Z6" s="3" t="s">
        <v>9</v>
      </c>
      <c r="AB6" s="3" t="s">
        <v>2</v>
      </c>
      <c r="AC6" s="3" t="s">
        <v>265</v>
      </c>
      <c r="AD6" s="3" t="s">
        <v>265</v>
      </c>
      <c r="AE6" s="3" t="s">
        <v>9</v>
      </c>
      <c r="AG6" s="3" t="s">
        <v>2</v>
      </c>
      <c r="AH6" s="3" t="s">
        <v>265</v>
      </c>
      <c r="AI6" s="3" t="s">
        <v>265</v>
      </c>
      <c r="AJ6" s="3" t="s">
        <v>9</v>
      </c>
      <c r="AL6" s="3" t="s">
        <v>2</v>
      </c>
      <c r="AM6" s="3" t="s">
        <v>265</v>
      </c>
      <c r="AN6" s="3" t="s">
        <v>265</v>
      </c>
      <c r="AO6" s="3" t="s">
        <v>9</v>
      </c>
      <c r="AQ6" s="3" t="s">
        <v>2</v>
      </c>
      <c r="AR6" s="3" t="s">
        <v>265</v>
      </c>
      <c r="AS6" s="3" t="s">
        <v>265</v>
      </c>
      <c r="AT6" s="3" t="s">
        <v>9</v>
      </c>
      <c r="AV6" s="3" t="s">
        <v>2</v>
      </c>
      <c r="AW6" s="3" t="s">
        <v>265</v>
      </c>
      <c r="AX6" s="3" t="s">
        <v>265</v>
      </c>
      <c r="AY6" s="3" t="s">
        <v>9</v>
      </c>
      <c r="BA6" s="3" t="s">
        <v>2</v>
      </c>
      <c r="BB6" s="3" t="s">
        <v>265</v>
      </c>
      <c r="BC6" s="3" t="s">
        <v>265</v>
      </c>
      <c r="BD6" s="3" t="s">
        <v>9</v>
      </c>
      <c r="BF6" s="3" t="s">
        <v>2</v>
      </c>
      <c r="BG6" s="3" t="s">
        <v>265</v>
      </c>
      <c r="BH6" s="3" t="s">
        <v>265</v>
      </c>
      <c r="BI6" s="3" t="s">
        <v>9</v>
      </c>
      <c r="BM6" t="s">
        <v>268</v>
      </c>
    </row>
    <row r="7" spans="1:81" x14ac:dyDescent="0.25">
      <c r="A7" s="3" t="s">
        <v>199</v>
      </c>
      <c r="C7" s="3" t="s">
        <v>1</v>
      </c>
      <c r="D7" s="3" t="s">
        <v>5</v>
      </c>
      <c r="E7" s="3" t="s">
        <v>5</v>
      </c>
      <c r="F7" s="3" t="s">
        <v>8</v>
      </c>
      <c r="H7" s="3" t="s">
        <v>1</v>
      </c>
      <c r="I7" s="3" t="s">
        <v>5</v>
      </c>
      <c r="J7" s="3" t="s">
        <v>5</v>
      </c>
      <c r="K7" s="3" t="s">
        <v>8</v>
      </c>
      <c r="M7" s="3" t="s">
        <v>1</v>
      </c>
      <c r="N7" s="3" t="s">
        <v>5</v>
      </c>
      <c r="O7" s="3" t="s">
        <v>5</v>
      </c>
      <c r="P7" s="3" t="s">
        <v>8</v>
      </c>
      <c r="R7" s="3" t="s">
        <v>1</v>
      </c>
      <c r="S7" s="3" t="s">
        <v>5</v>
      </c>
      <c r="T7" s="3" t="s">
        <v>5</v>
      </c>
      <c r="U7" s="3" t="s">
        <v>8</v>
      </c>
      <c r="W7" s="3" t="s">
        <v>1</v>
      </c>
      <c r="X7" s="3" t="s">
        <v>5</v>
      </c>
      <c r="Y7" s="3" t="s">
        <v>5</v>
      </c>
      <c r="Z7" s="3" t="s">
        <v>8</v>
      </c>
      <c r="AB7" s="3" t="s">
        <v>1</v>
      </c>
      <c r="AC7" s="3" t="s">
        <v>5</v>
      </c>
      <c r="AD7" s="3" t="s">
        <v>5</v>
      </c>
      <c r="AE7" s="3" t="s">
        <v>8</v>
      </c>
      <c r="AG7" s="3" t="s">
        <v>1</v>
      </c>
      <c r="AH7" s="3" t="s">
        <v>5</v>
      </c>
      <c r="AI7" s="3" t="s">
        <v>5</v>
      </c>
      <c r="AJ7" s="3" t="s">
        <v>8</v>
      </c>
      <c r="AL7" s="3" t="s">
        <v>1</v>
      </c>
      <c r="AM7" s="3" t="s">
        <v>5</v>
      </c>
      <c r="AN7" s="3" t="s">
        <v>5</v>
      </c>
      <c r="AO7" s="3" t="s">
        <v>8</v>
      </c>
      <c r="AQ7" s="3" t="s">
        <v>1</v>
      </c>
      <c r="AR7" s="3" t="s">
        <v>5</v>
      </c>
      <c r="AS7" s="3" t="s">
        <v>5</v>
      </c>
      <c r="AT7" s="3" t="s">
        <v>8</v>
      </c>
      <c r="AV7" s="3" t="s">
        <v>1</v>
      </c>
      <c r="AW7" s="3" t="s">
        <v>5</v>
      </c>
      <c r="AX7" s="3" t="s">
        <v>5</v>
      </c>
      <c r="AY7" s="3" t="s">
        <v>8</v>
      </c>
      <c r="BA7" s="3" t="s">
        <v>1</v>
      </c>
      <c r="BB7" s="3" t="s">
        <v>5</v>
      </c>
      <c r="BC7" s="3" t="s">
        <v>5</v>
      </c>
      <c r="BD7" s="3" t="s">
        <v>8</v>
      </c>
      <c r="BF7" s="3" t="s">
        <v>1</v>
      </c>
      <c r="BG7" s="3" t="s">
        <v>5</v>
      </c>
      <c r="BH7" s="3" t="s">
        <v>5</v>
      </c>
      <c r="BI7" s="3" t="s">
        <v>8</v>
      </c>
      <c r="BK7" s="3" t="s">
        <v>113</v>
      </c>
      <c r="BL7" s="3" t="s">
        <v>116</v>
      </c>
      <c r="BM7" s="3" t="s">
        <v>119</v>
      </c>
      <c r="BN7" s="3" t="s">
        <v>120</v>
      </c>
      <c r="BO7" s="3" t="s">
        <v>112</v>
      </c>
      <c r="BR7" s="3">
        <v>2018</v>
      </c>
      <c r="BS7" s="3"/>
      <c r="BT7" s="3"/>
      <c r="BU7" s="3"/>
      <c r="BV7" s="3"/>
      <c r="BW7" s="3">
        <v>2018</v>
      </c>
      <c r="BX7" s="3">
        <v>2019</v>
      </c>
      <c r="BY7" s="3"/>
      <c r="BZ7" s="3"/>
      <c r="CA7" s="3"/>
      <c r="CB7" s="3"/>
      <c r="CC7" s="3">
        <v>2019</v>
      </c>
    </row>
    <row r="8" spans="1:81" x14ac:dyDescent="0.25">
      <c r="A8" s="3" t="s">
        <v>202</v>
      </c>
      <c r="B8" s="3" t="s">
        <v>270</v>
      </c>
      <c r="C8" s="3" t="s">
        <v>0</v>
      </c>
      <c r="D8" s="3" t="s">
        <v>4</v>
      </c>
      <c r="E8" s="3" t="s">
        <v>4</v>
      </c>
      <c r="F8" s="3" t="s">
        <v>7</v>
      </c>
      <c r="H8" s="3" t="s">
        <v>0</v>
      </c>
      <c r="I8" s="3" t="s">
        <v>4</v>
      </c>
      <c r="J8" s="3" t="s">
        <v>4</v>
      </c>
      <c r="K8" s="3" t="s">
        <v>7</v>
      </c>
      <c r="M8" s="3" t="s">
        <v>0</v>
      </c>
      <c r="N8" s="3" t="s">
        <v>4</v>
      </c>
      <c r="O8" s="3" t="s">
        <v>4</v>
      </c>
      <c r="P8" s="3" t="s">
        <v>7</v>
      </c>
      <c r="R8" s="3" t="s">
        <v>0</v>
      </c>
      <c r="S8" s="3" t="s">
        <v>4</v>
      </c>
      <c r="T8" s="3" t="s">
        <v>4</v>
      </c>
      <c r="U8" s="3" t="s">
        <v>7</v>
      </c>
      <c r="W8" s="3" t="s">
        <v>0</v>
      </c>
      <c r="X8" s="3" t="s">
        <v>4</v>
      </c>
      <c r="Y8" s="3" t="s">
        <v>4</v>
      </c>
      <c r="Z8" s="3" t="s">
        <v>7</v>
      </c>
      <c r="AB8" s="3" t="s">
        <v>0</v>
      </c>
      <c r="AC8" s="3" t="s">
        <v>4</v>
      </c>
      <c r="AD8" s="3" t="s">
        <v>4</v>
      </c>
      <c r="AE8" s="3" t="s">
        <v>7</v>
      </c>
      <c r="AG8" s="3" t="s">
        <v>0</v>
      </c>
      <c r="AH8" s="3" t="s">
        <v>4</v>
      </c>
      <c r="AI8" s="3" t="s">
        <v>4</v>
      </c>
      <c r="AJ8" s="3" t="s">
        <v>7</v>
      </c>
      <c r="AL8" s="3" t="s">
        <v>0</v>
      </c>
      <c r="AM8" s="3" t="s">
        <v>4</v>
      </c>
      <c r="AN8" s="3" t="s">
        <v>4</v>
      </c>
      <c r="AO8" s="3" t="s">
        <v>7</v>
      </c>
      <c r="AQ8" s="3" t="s">
        <v>0</v>
      </c>
      <c r="AR8" s="3" t="s">
        <v>4</v>
      </c>
      <c r="AS8" s="3" t="s">
        <v>4</v>
      </c>
      <c r="AT8" s="3" t="s">
        <v>7</v>
      </c>
      <c r="AV8" s="3" t="s">
        <v>0</v>
      </c>
      <c r="AW8" s="3" t="s">
        <v>4</v>
      </c>
      <c r="AX8" s="3" t="s">
        <v>4</v>
      </c>
      <c r="AY8" s="3" t="s">
        <v>7</v>
      </c>
      <c r="BA8" s="3" t="s">
        <v>0</v>
      </c>
      <c r="BB8" s="3" t="s">
        <v>4</v>
      </c>
      <c r="BC8" s="3" t="s">
        <v>4</v>
      </c>
      <c r="BD8" s="3" t="s">
        <v>7</v>
      </c>
      <c r="BF8" s="3" t="s">
        <v>0</v>
      </c>
      <c r="BG8" s="3" t="s">
        <v>4</v>
      </c>
      <c r="BH8" s="3" t="s">
        <v>4</v>
      </c>
      <c r="BI8" s="3" t="s">
        <v>7</v>
      </c>
      <c r="BK8">
        <v>2018</v>
      </c>
      <c r="BL8">
        <v>2018</v>
      </c>
      <c r="BM8">
        <v>2019</v>
      </c>
      <c r="BN8">
        <v>2019</v>
      </c>
      <c r="BO8">
        <v>2019</v>
      </c>
      <c r="BR8" s="3" t="s">
        <v>113</v>
      </c>
      <c r="BS8" s="3" t="s">
        <v>114</v>
      </c>
      <c r="BT8" s="3" t="s">
        <v>115</v>
      </c>
      <c r="BU8" s="3" t="s">
        <v>116</v>
      </c>
      <c r="BV8" s="3" t="s">
        <v>117</v>
      </c>
      <c r="BW8" s="3" t="s">
        <v>118</v>
      </c>
      <c r="BX8" s="3" t="s">
        <v>119</v>
      </c>
      <c r="BY8" s="3" t="s">
        <v>120</v>
      </c>
      <c r="BZ8" s="3" t="s">
        <v>121</v>
      </c>
      <c r="CA8" s="3" t="s">
        <v>122</v>
      </c>
      <c r="CB8" s="3" t="s">
        <v>112</v>
      </c>
      <c r="CC8" s="3" t="s">
        <v>123</v>
      </c>
    </row>
    <row r="10" spans="1:81" x14ac:dyDescent="0.25">
      <c r="A10" s="3" t="s">
        <v>66</v>
      </c>
      <c r="B10" s="3">
        <v>87941</v>
      </c>
      <c r="C10" s="4">
        <v>32023</v>
      </c>
      <c r="D10" s="5">
        <v>46.9</v>
      </c>
      <c r="E10" s="5">
        <v>64</v>
      </c>
      <c r="F10" s="6">
        <f>100*C10/(E10*744)</f>
        <v>67.252604166666671</v>
      </c>
      <c r="H10" s="4">
        <v>19181</v>
      </c>
      <c r="I10" s="5">
        <v>44.3</v>
      </c>
      <c r="J10" s="5">
        <v>62.3</v>
      </c>
      <c r="K10" s="6">
        <f>100*H10/(J10*744)</f>
        <v>41.381884395657508</v>
      </c>
      <c r="M10" s="4">
        <v>17323</v>
      </c>
      <c r="N10" s="5">
        <v>30.9</v>
      </c>
      <c r="O10" s="5">
        <v>49.9</v>
      </c>
      <c r="P10" s="6">
        <f>100*M10/(O10*720)</f>
        <v>48.215876196838124</v>
      </c>
      <c r="R10" s="4">
        <v>9465</v>
      </c>
      <c r="S10" s="5">
        <v>29.7</v>
      </c>
      <c r="T10" s="5">
        <v>44.4</v>
      </c>
      <c r="U10" s="6">
        <f>100*R10/(T10*744)</f>
        <v>28.652644580063935</v>
      </c>
      <c r="W10" s="4">
        <v>5012</v>
      </c>
      <c r="X10" s="5">
        <v>3.1</v>
      </c>
      <c r="Y10" s="5">
        <v>34.299999999999997</v>
      </c>
      <c r="Z10" s="6">
        <f>100*W10/(Y10*720)</f>
        <v>20.29478458049887</v>
      </c>
      <c r="AB10" s="4">
        <v>4232</v>
      </c>
      <c r="AC10" s="5">
        <v>2</v>
      </c>
      <c r="AD10" s="5">
        <v>35.1</v>
      </c>
      <c r="AE10" s="6">
        <f>100*AB10/(AD10*744)</f>
        <v>16.205618356155991</v>
      </c>
      <c r="AG10" s="4">
        <v>3905</v>
      </c>
      <c r="AH10" s="5">
        <v>2.7</v>
      </c>
      <c r="AI10" s="5">
        <v>32.9</v>
      </c>
      <c r="AJ10" s="6">
        <f>100*AG10/(AI10*744)</f>
        <v>15.953361440664118</v>
      </c>
      <c r="AL10" s="4">
        <v>3369</v>
      </c>
      <c r="AM10" s="5">
        <v>9.9</v>
      </c>
      <c r="AN10" s="5">
        <v>35.5</v>
      </c>
      <c r="AO10" s="6">
        <f>100*AL10/(AN10*672)</f>
        <v>14.122233400402415</v>
      </c>
      <c r="AQ10" s="4">
        <v>3926</v>
      </c>
      <c r="AR10" s="5">
        <v>2.1</v>
      </c>
      <c r="AS10" s="5">
        <v>36.299999999999997</v>
      </c>
      <c r="AT10" s="6">
        <f>100*AQ10/(AS10*744)</f>
        <v>14.536864243609113</v>
      </c>
      <c r="AV10" s="4">
        <v>9761</v>
      </c>
      <c r="AW10" s="5">
        <v>11.3</v>
      </c>
      <c r="AX10" s="5">
        <v>51</v>
      </c>
      <c r="AY10" s="6">
        <f>100*AV10/(AX10*720)</f>
        <v>26.582244008714596</v>
      </c>
      <c r="BA10" s="4">
        <v>15125</v>
      </c>
      <c r="BB10" s="5">
        <v>16.3</v>
      </c>
      <c r="BC10" s="5">
        <v>43.3</v>
      </c>
      <c r="BD10" s="6">
        <f>100*BA10/(BC10*744)</f>
        <v>46.949887009858706</v>
      </c>
      <c r="BF10" s="4">
        <v>23164</v>
      </c>
      <c r="BG10" s="5">
        <v>25.4</v>
      </c>
      <c r="BH10" s="5">
        <v>51.6</v>
      </c>
      <c r="BI10" s="6">
        <f>100*BF10/(BH10*720)</f>
        <v>62.34926787252369</v>
      </c>
      <c r="BK10" s="40">
        <f t="shared" ref="BK10:BK41" si="0">D10/E10</f>
        <v>0.73281249999999998</v>
      </c>
      <c r="BL10" s="40">
        <f t="shared" ref="BL10:BL41" si="1">S10/T10</f>
        <v>0.66891891891891897</v>
      </c>
      <c r="BM10" s="40">
        <f t="shared" ref="BM10:BM41" si="2">AH10/AI10</f>
        <v>8.2066869300911865E-2</v>
      </c>
      <c r="BN10" s="40">
        <f t="shared" ref="BN10:BN41" si="3">AM10/AN10</f>
        <v>0.27887323943661974</v>
      </c>
      <c r="BO10" s="40">
        <f t="shared" ref="BO10:BO41" si="4">BB10/BC10</f>
        <v>0.37644341801385683</v>
      </c>
      <c r="BR10" s="4">
        <f>SUM(E10:E63)</f>
        <v>1187.6999999999996</v>
      </c>
      <c r="BS10" s="4">
        <f>SUM(J10:J63)</f>
        <v>934.5</v>
      </c>
      <c r="BT10" s="4">
        <f>SUM(O10:O63)</f>
        <v>734.60000000000025</v>
      </c>
      <c r="BU10" s="4">
        <f>SUM(T10:T63)</f>
        <v>1981.8999999999999</v>
      </c>
      <c r="BV10" s="4">
        <f>SUM(Y10:Y63)</f>
        <v>2594.4</v>
      </c>
      <c r="BW10" s="4">
        <f>SUM(AD10:AD63)</f>
        <v>2251.9999999999995</v>
      </c>
      <c r="BX10" s="4">
        <f>SUM(AI10:AI63)</f>
        <v>2097.1000000000004</v>
      </c>
      <c r="BY10" s="4">
        <f>SUM(AN10:AN63)</f>
        <v>1983.5000000000002</v>
      </c>
      <c r="BZ10" s="4">
        <f>SUM(AS10:AS63)</f>
        <v>1889.2999999999997</v>
      </c>
      <c r="CA10" s="4">
        <f>SUM(AX10:AX63)</f>
        <v>1712</v>
      </c>
      <c r="CB10" s="4">
        <f>SUM(BC10:BC63)</f>
        <v>1789.1</v>
      </c>
      <c r="CC10" s="4">
        <f>SUM(BH10:BH63)</f>
        <v>1597.9999999999998</v>
      </c>
    </row>
    <row r="11" spans="1:81" x14ac:dyDescent="0.25">
      <c r="A11" s="3" t="s">
        <v>66</v>
      </c>
      <c r="B11" s="3">
        <v>28808</v>
      </c>
      <c r="C11" s="4">
        <v>729</v>
      </c>
      <c r="D11" s="5">
        <v>0.4</v>
      </c>
      <c r="E11" s="5">
        <v>8.6999999999999993</v>
      </c>
      <c r="F11" s="6">
        <f t="shared" ref="F11:F59" si="5">100*C11/(E11*744)</f>
        <v>11.262513904338155</v>
      </c>
      <c r="H11" s="4">
        <v>4284</v>
      </c>
      <c r="I11" s="5">
        <v>16.100000000000001</v>
      </c>
      <c r="J11" s="5">
        <v>19.2</v>
      </c>
      <c r="K11" s="6">
        <f t="shared" ref="K11:K59" si="6">100*H11/(J11*744)</f>
        <v>29.989919354838712</v>
      </c>
      <c r="M11" s="4">
        <v>2468</v>
      </c>
      <c r="N11" s="5">
        <v>1.8</v>
      </c>
      <c r="O11" s="5">
        <v>16.3</v>
      </c>
      <c r="P11" s="6">
        <f t="shared" ref="P11:P59" si="7">100*M11/(O11*720)</f>
        <v>21.029311520109065</v>
      </c>
      <c r="R11" s="4">
        <v>6707</v>
      </c>
      <c r="S11" s="5">
        <v>9.4</v>
      </c>
      <c r="T11" s="5">
        <v>48.7</v>
      </c>
      <c r="U11" s="6">
        <f t="shared" ref="U11:U59" si="8">100*R11/(T11*744)</f>
        <v>18.510852045660283</v>
      </c>
      <c r="W11" s="4">
        <v>7123</v>
      </c>
      <c r="X11" s="5">
        <v>14.2</v>
      </c>
      <c r="Y11" s="5">
        <v>50</v>
      </c>
      <c r="Z11" s="6">
        <f t="shared" ref="Z11:Z59" si="9">100*W11/(Y11*720)</f>
        <v>19.786111111111111</v>
      </c>
      <c r="AB11" s="4">
        <v>8110</v>
      </c>
      <c r="AC11" s="5">
        <v>5.3</v>
      </c>
      <c r="AD11" s="5">
        <v>37.5</v>
      </c>
      <c r="AE11" s="6">
        <f t="shared" ref="AE11:AE59" si="10">100*AB11/(AD11*744)</f>
        <v>29.068100358422939</v>
      </c>
      <c r="AG11" s="4">
        <v>8773</v>
      </c>
      <c r="AH11" s="5">
        <v>15.6</v>
      </c>
      <c r="AI11" s="5">
        <v>40.700000000000003</v>
      </c>
      <c r="AJ11" s="6">
        <f t="shared" ref="AJ11:AJ59" si="11">100*AG11/(AI11*744)</f>
        <v>28.972153972153968</v>
      </c>
      <c r="AL11" s="4">
        <v>6985</v>
      </c>
      <c r="AM11" s="5">
        <v>5.0999999999999996</v>
      </c>
      <c r="AN11" s="5">
        <v>38.5</v>
      </c>
      <c r="AO11" s="6">
        <f t="shared" ref="AO11:AO59" si="12">100*AL11/(AN11*672)</f>
        <v>26.998299319727892</v>
      </c>
      <c r="AQ11" s="4">
        <v>6290</v>
      </c>
      <c r="AR11" s="5">
        <v>30.2</v>
      </c>
      <c r="AS11" s="5">
        <v>32.1</v>
      </c>
      <c r="AT11" s="6">
        <f t="shared" ref="AT11:AT59" si="13">100*AQ11/(AS11*744)</f>
        <v>26.337386527317186</v>
      </c>
      <c r="AV11" s="4">
        <v>7689</v>
      </c>
      <c r="AW11" s="5">
        <v>7.7</v>
      </c>
      <c r="AX11" s="5">
        <v>41.2</v>
      </c>
      <c r="AY11" s="6">
        <f t="shared" ref="AY11:AY59" si="14">100*AV11/(AX11*720)</f>
        <v>25.920307443365694</v>
      </c>
      <c r="BA11" s="4">
        <v>6628</v>
      </c>
      <c r="BB11" s="5">
        <v>10.6</v>
      </c>
      <c r="BC11" s="5">
        <v>41.6</v>
      </c>
      <c r="BD11" s="6">
        <f t="shared" ref="BD11:BD59" si="15">100*BA11/(BC11*744)</f>
        <v>21.414909015715466</v>
      </c>
      <c r="BF11" s="4">
        <v>6790</v>
      </c>
      <c r="BG11" s="5">
        <v>13.3</v>
      </c>
      <c r="BH11" s="5">
        <v>26.9</v>
      </c>
      <c r="BI11" s="6">
        <f t="shared" ref="BI11:BI59" si="16">100*BF11/(BH11*720)</f>
        <v>35.057827344072699</v>
      </c>
      <c r="BK11" s="40">
        <f t="shared" si="0"/>
        <v>4.597701149425288E-2</v>
      </c>
      <c r="BL11" s="40">
        <f t="shared" si="1"/>
        <v>0.19301848049281314</v>
      </c>
      <c r="BM11" s="40">
        <f t="shared" si="2"/>
        <v>0.38329238329238324</v>
      </c>
      <c r="BN11" s="40">
        <f t="shared" si="3"/>
        <v>0.13246753246753246</v>
      </c>
      <c r="BO11" s="40">
        <f t="shared" si="4"/>
        <v>0.25480769230769229</v>
      </c>
      <c r="BR11" s="4">
        <f>SUM(E65:E94)</f>
        <v>1075.8000000000002</v>
      </c>
      <c r="BS11" s="4">
        <f>SUM(J65:J94)</f>
        <v>1095.0000000000005</v>
      </c>
      <c r="BT11" s="4">
        <f>SUM(O65:O94)</f>
        <v>1076.0999999999999</v>
      </c>
      <c r="BU11" s="4">
        <f>SUM(T65:T94)</f>
        <v>1048.8999999999999</v>
      </c>
      <c r="BV11" s="4">
        <f>SUM(Y65:Y94)</f>
        <v>1095</v>
      </c>
      <c r="BW11" s="4">
        <f>SUM(AD65:AD94)</f>
        <v>1116.3000000000002</v>
      </c>
      <c r="BX11" s="4">
        <f>SUM(AI65:AI94)</f>
        <v>1144.5999999999999</v>
      </c>
      <c r="BY11" s="4">
        <f>SUM(AN65:AN94)</f>
        <v>1140.3999999999999</v>
      </c>
      <c r="BZ11" s="4">
        <f>SUM(AS65:AS94)</f>
        <v>1126</v>
      </c>
      <c r="CA11" s="4">
        <f>SUM(AX65:AX94)</f>
        <v>1067.1000000000001</v>
      </c>
      <c r="CB11" s="4">
        <f>SUM(BC65:BC94)</f>
        <v>1033.8</v>
      </c>
      <c r="CC11" s="4">
        <f>SUM(BH65:BH94)</f>
        <v>1054.3000000000002</v>
      </c>
    </row>
    <row r="12" spans="1:81" x14ac:dyDescent="0.25">
      <c r="A12" s="3" t="s">
        <v>66</v>
      </c>
      <c r="B12" s="3">
        <v>72705</v>
      </c>
      <c r="C12" s="4">
        <v>10530</v>
      </c>
      <c r="D12" s="5">
        <v>2.6</v>
      </c>
      <c r="E12" s="5">
        <v>30.2</v>
      </c>
      <c r="F12" s="6">
        <f t="shared" si="5"/>
        <v>46.864986114078192</v>
      </c>
      <c r="H12" s="4">
        <v>1532</v>
      </c>
      <c r="I12" s="5">
        <v>2.4</v>
      </c>
      <c r="J12" s="5">
        <v>36</v>
      </c>
      <c r="K12" s="6">
        <f t="shared" si="6"/>
        <v>5.7198327359617682</v>
      </c>
      <c r="M12" s="4">
        <v>1142</v>
      </c>
      <c r="N12" s="5">
        <v>0.9</v>
      </c>
      <c r="O12" s="5">
        <v>10.8</v>
      </c>
      <c r="P12" s="6">
        <f t="shared" si="7"/>
        <v>14.686213991769545</v>
      </c>
      <c r="R12" s="4">
        <v>22125</v>
      </c>
      <c r="S12" s="5">
        <v>45.2</v>
      </c>
      <c r="T12" s="5">
        <v>64.599999999999994</v>
      </c>
      <c r="U12" s="6">
        <f t="shared" si="8"/>
        <v>46.033905922301017</v>
      </c>
      <c r="W12" s="4">
        <v>26224</v>
      </c>
      <c r="X12" s="5">
        <v>25.6</v>
      </c>
      <c r="Y12" s="5">
        <v>49.7</v>
      </c>
      <c r="Z12" s="6">
        <f t="shared" si="9"/>
        <v>73.284149340487375</v>
      </c>
      <c r="AB12" s="4">
        <v>16184</v>
      </c>
      <c r="AC12" s="5">
        <v>15.9</v>
      </c>
      <c r="AD12" s="5">
        <v>39.4</v>
      </c>
      <c r="AE12" s="6">
        <f t="shared" si="10"/>
        <v>55.209868456961956</v>
      </c>
      <c r="AG12" s="4">
        <v>11443</v>
      </c>
      <c r="AH12" s="5">
        <v>16.7</v>
      </c>
      <c r="AI12" s="5">
        <v>34.299999999999997</v>
      </c>
      <c r="AJ12" s="6">
        <f t="shared" si="11"/>
        <v>44.840747358851381</v>
      </c>
      <c r="AL12" s="4">
        <v>8829</v>
      </c>
      <c r="AM12" s="5">
        <v>16</v>
      </c>
      <c r="AN12" s="5">
        <v>32.799999999999997</v>
      </c>
      <c r="AO12" s="6">
        <f t="shared" si="12"/>
        <v>40.056075783972126</v>
      </c>
      <c r="AQ12" s="4">
        <v>8964</v>
      </c>
      <c r="AR12" s="5">
        <v>17.100000000000001</v>
      </c>
      <c r="AS12" s="5">
        <v>32.299999999999997</v>
      </c>
      <c r="AT12" s="6">
        <f t="shared" si="13"/>
        <v>37.301508039548594</v>
      </c>
      <c r="AV12" s="4">
        <v>11580</v>
      </c>
      <c r="AW12" s="5">
        <v>5.0999999999999996</v>
      </c>
      <c r="AX12" s="5">
        <v>40</v>
      </c>
      <c r="AY12" s="6">
        <f t="shared" si="14"/>
        <v>40.208333333333336</v>
      </c>
      <c r="BA12" s="4">
        <v>17931</v>
      </c>
      <c r="BB12" s="5">
        <v>20.6</v>
      </c>
      <c r="BC12" s="5">
        <v>61</v>
      </c>
      <c r="BD12" s="6">
        <f t="shared" si="15"/>
        <v>39.509518773135909</v>
      </c>
      <c r="BF12" s="4">
        <v>5486</v>
      </c>
      <c r="BG12" s="5">
        <v>7.4</v>
      </c>
      <c r="BH12" s="5">
        <v>41.9</v>
      </c>
      <c r="BI12" s="6">
        <f t="shared" si="16"/>
        <v>18.184831609652612</v>
      </c>
      <c r="BK12" s="40">
        <f t="shared" si="0"/>
        <v>8.6092715231788089E-2</v>
      </c>
      <c r="BL12" s="40">
        <f t="shared" si="1"/>
        <v>0.69969040247678027</v>
      </c>
      <c r="BM12" s="40">
        <f t="shared" si="2"/>
        <v>0.48688046647230321</v>
      </c>
      <c r="BN12" s="40">
        <f t="shared" si="3"/>
        <v>0.48780487804878053</v>
      </c>
      <c r="BO12" s="40">
        <f t="shared" si="4"/>
        <v>0.3377049180327869</v>
      </c>
      <c r="BR12" s="4">
        <f>SUM(E96:E103)</f>
        <v>132.4</v>
      </c>
      <c r="BS12" s="4">
        <f>SUM(J96:J103)</f>
        <v>145.69999999999999</v>
      </c>
      <c r="BT12" s="4">
        <f>SUM(O96:O103)</f>
        <v>114.20000000000002</v>
      </c>
      <c r="BU12" s="4">
        <f>SUM(T96:T103)</f>
        <v>128.69999999999999</v>
      </c>
      <c r="BV12" s="4">
        <f>SUM(Y96:Y103)</f>
        <v>128.30000000000001</v>
      </c>
      <c r="BW12" s="4">
        <f>SUM(AD96:AD103)</f>
        <v>126.80000000000001</v>
      </c>
      <c r="BX12" s="4">
        <f>SUM(AI96:AI103)</f>
        <v>128</v>
      </c>
      <c r="BY12" s="4">
        <f>SUM(AN96:AN103)</f>
        <v>132.9</v>
      </c>
      <c r="BZ12" s="4">
        <f>SUM(AS96:AS103)</f>
        <v>132.80000000000001</v>
      </c>
      <c r="CA12" s="4">
        <f>SUM(AX96:AX103)</f>
        <v>129.80000000000001</v>
      </c>
      <c r="CB12" s="4">
        <f>SUM(BC96:BC103)</f>
        <v>130.30000000000001</v>
      </c>
      <c r="CC12" s="4">
        <f>SUM(BH96:BH103)</f>
        <v>118.6</v>
      </c>
    </row>
    <row r="13" spans="1:81" x14ac:dyDescent="0.25">
      <c r="A13" s="3" t="s">
        <v>66</v>
      </c>
      <c r="B13" s="3">
        <v>61967</v>
      </c>
      <c r="C13" s="4">
        <v>301</v>
      </c>
      <c r="D13" s="5">
        <v>0</v>
      </c>
      <c r="E13" s="5">
        <v>0.7</v>
      </c>
      <c r="F13" s="6">
        <f t="shared" si="5"/>
        <v>57.795698924731191</v>
      </c>
      <c r="H13" s="4">
        <v>236</v>
      </c>
      <c r="I13" s="5">
        <v>0.3</v>
      </c>
      <c r="J13" s="5">
        <v>5.7</v>
      </c>
      <c r="K13" s="6">
        <f t="shared" si="6"/>
        <v>5.5649877381626105</v>
      </c>
      <c r="M13" s="4">
        <v>129</v>
      </c>
      <c r="N13" s="5">
        <v>0.3</v>
      </c>
      <c r="O13" s="5">
        <v>4.5</v>
      </c>
      <c r="P13" s="6">
        <f t="shared" si="7"/>
        <v>3.9814814814814814</v>
      </c>
      <c r="R13" s="4">
        <v>10098</v>
      </c>
      <c r="S13" s="5">
        <v>9.3000000000000007</v>
      </c>
      <c r="T13" s="5">
        <v>32.700000000000003</v>
      </c>
      <c r="U13" s="6">
        <f t="shared" si="8"/>
        <v>41.506362829239414</v>
      </c>
      <c r="W13" s="4">
        <v>20665</v>
      </c>
      <c r="X13" s="5">
        <v>31.9</v>
      </c>
      <c r="Y13" s="5">
        <v>34.700000000000003</v>
      </c>
      <c r="Z13" s="6">
        <f t="shared" si="9"/>
        <v>82.712936279218681</v>
      </c>
      <c r="AB13" s="4">
        <v>13319</v>
      </c>
      <c r="AC13" s="5">
        <v>20.100000000000001</v>
      </c>
      <c r="AD13" s="5">
        <v>34</v>
      </c>
      <c r="AE13" s="6">
        <f t="shared" si="10"/>
        <v>52.652593295382673</v>
      </c>
      <c r="AG13" s="4">
        <v>274</v>
      </c>
      <c r="AH13" s="5">
        <v>1.1000000000000001</v>
      </c>
      <c r="AI13" s="5">
        <v>4.5</v>
      </c>
      <c r="AJ13" s="6">
        <f t="shared" si="11"/>
        <v>8.1839904420549576</v>
      </c>
      <c r="AL13" s="4">
        <v>213</v>
      </c>
      <c r="AM13" s="5">
        <v>0.6</v>
      </c>
      <c r="AN13" s="5">
        <v>0.8</v>
      </c>
      <c r="AO13" s="6">
        <f t="shared" si="12"/>
        <v>39.620535714285715</v>
      </c>
      <c r="AQ13" s="4">
        <v>227</v>
      </c>
      <c r="AR13" s="5">
        <v>0</v>
      </c>
      <c r="AS13" s="5">
        <v>4.0999999999999996</v>
      </c>
      <c r="AT13" s="6">
        <f t="shared" si="13"/>
        <v>7.4416469971151331</v>
      </c>
      <c r="AV13" s="4">
        <v>190</v>
      </c>
      <c r="AW13" s="5">
        <v>0</v>
      </c>
      <c r="AX13" s="5">
        <v>3</v>
      </c>
      <c r="AY13" s="6">
        <f t="shared" si="14"/>
        <v>8.7962962962962958</v>
      </c>
      <c r="BA13" s="4">
        <v>145</v>
      </c>
      <c r="BB13" s="5">
        <v>0.2</v>
      </c>
      <c r="BC13" s="5">
        <v>2.1</v>
      </c>
      <c r="BD13" s="6">
        <f t="shared" si="15"/>
        <v>9.2805939580133128</v>
      </c>
      <c r="BF13" s="4">
        <v>107</v>
      </c>
      <c r="BG13" s="5">
        <v>0.2</v>
      </c>
      <c r="BH13" s="5">
        <v>3.8</v>
      </c>
      <c r="BI13" s="6">
        <f t="shared" si="16"/>
        <v>3.9108187134502925</v>
      </c>
      <c r="BK13" s="40">
        <f t="shared" si="0"/>
        <v>0</v>
      </c>
      <c r="BL13" s="40">
        <f t="shared" si="1"/>
        <v>0.28440366972477066</v>
      </c>
      <c r="BM13" s="40">
        <f t="shared" si="2"/>
        <v>0.24444444444444446</v>
      </c>
      <c r="BN13" s="40">
        <f t="shared" si="3"/>
        <v>0.74999999999999989</v>
      </c>
      <c r="BO13" s="40">
        <f t="shared" si="4"/>
        <v>9.5238095238095233E-2</v>
      </c>
      <c r="BR13" s="4">
        <f>SUM(E105:E107)</f>
        <v>375.5</v>
      </c>
      <c r="BS13" s="4">
        <f>SUM(J105:J107)</f>
        <v>427.2</v>
      </c>
      <c r="BT13" s="4">
        <f>SUM(O105:O107)</f>
        <v>377.1</v>
      </c>
      <c r="BU13" s="4">
        <f>SUM(T105:T107)</f>
        <v>334.29999999999995</v>
      </c>
      <c r="BV13" s="4">
        <f>SUM(Y105:Y107)</f>
        <v>423.8</v>
      </c>
      <c r="BW13" s="4">
        <f>SUM(AD105:AD107)</f>
        <v>336.8</v>
      </c>
      <c r="BX13" s="4">
        <f>SUM(AI105:AI107)</f>
        <v>332.1</v>
      </c>
      <c r="BY13" s="4">
        <f>SUM(AN105:AN107)</f>
        <v>336.4</v>
      </c>
      <c r="BZ13" s="4">
        <f>SUM(AS105:AS107)</f>
        <v>339.1</v>
      </c>
      <c r="CA13" s="4">
        <f>SUM(AX105:AX107)</f>
        <v>325.8</v>
      </c>
      <c r="CB13" s="4">
        <f>SUM(BC105:BC107)</f>
        <v>331.5</v>
      </c>
      <c r="CC13" s="4">
        <f>SUM(BH105:BH107)</f>
        <v>366.3</v>
      </c>
    </row>
    <row r="14" spans="1:81" x14ac:dyDescent="0.25">
      <c r="A14" s="3" t="s">
        <v>66</v>
      </c>
      <c r="B14" s="3">
        <v>63762</v>
      </c>
      <c r="C14" s="4">
        <v>1096</v>
      </c>
      <c r="D14" s="5">
        <v>0.8</v>
      </c>
      <c r="E14" s="5">
        <v>8.4</v>
      </c>
      <c r="F14" s="6">
        <f t="shared" si="5"/>
        <v>17.537122375832052</v>
      </c>
      <c r="H14" s="4">
        <v>649</v>
      </c>
      <c r="I14" s="5">
        <v>0.2</v>
      </c>
      <c r="J14" s="5">
        <v>3.8</v>
      </c>
      <c r="K14" s="6">
        <f t="shared" si="6"/>
        <v>22.955574419920772</v>
      </c>
      <c r="M14" s="4">
        <v>1055</v>
      </c>
      <c r="N14" s="5">
        <v>0.3</v>
      </c>
      <c r="O14" s="5">
        <v>13.9</v>
      </c>
      <c r="P14" s="6">
        <f t="shared" si="7"/>
        <v>10.541566746602717</v>
      </c>
      <c r="R14" s="4">
        <v>11999</v>
      </c>
      <c r="S14" s="5">
        <v>39.200000000000003</v>
      </c>
      <c r="T14" s="5">
        <v>42</v>
      </c>
      <c r="U14" s="6">
        <f t="shared" si="8"/>
        <v>38.399257552483355</v>
      </c>
      <c r="W14" s="4">
        <v>23957</v>
      </c>
      <c r="X14" s="5">
        <v>39.5</v>
      </c>
      <c r="Y14" s="5">
        <v>55.9</v>
      </c>
      <c r="Z14" s="6">
        <f t="shared" si="9"/>
        <v>59.523454581594116</v>
      </c>
      <c r="AB14" s="4">
        <v>13993</v>
      </c>
      <c r="AC14" s="5">
        <v>23.4</v>
      </c>
      <c r="AD14" s="5">
        <v>23.7</v>
      </c>
      <c r="AE14" s="6">
        <f t="shared" si="10"/>
        <v>79.357787759176091</v>
      </c>
      <c r="AG14" s="4">
        <v>17740</v>
      </c>
      <c r="AH14" s="5">
        <v>13.8</v>
      </c>
      <c r="AI14" s="5">
        <v>33.799999999999997</v>
      </c>
      <c r="AJ14" s="6">
        <f t="shared" si="11"/>
        <v>70.544633199720053</v>
      </c>
      <c r="AL14" s="4">
        <v>10374</v>
      </c>
      <c r="AM14" s="5">
        <v>6.5</v>
      </c>
      <c r="AN14" s="5">
        <v>31.5</v>
      </c>
      <c r="AO14" s="6">
        <f t="shared" si="12"/>
        <v>49.007936507936506</v>
      </c>
      <c r="AQ14" s="4">
        <v>3565</v>
      </c>
      <c r="AR14" s="5">
        <v>3</v>
      </c>
      <c r="AS14" s="5">
        <v>9.6999999999999993</v>
      </c>
      <c r="AT14" s="6">
        <f t="shared" si="13"/>
        <v>49.39862542955327</v>
      </c>
      <c r="AV14" s="4">
        <v>2477</v>
      </c>
      <c r="AW14" s="5">
        <v>4.7</v>
      </c>
      <c r="AX14" s="5">
        <v>10.3</v>
      </c>
      <c r="AY14" s="6">
        <f t="shared" si="14"/>
        <v>33.40075512405609</v>
      </c>
      <c r="BA14" s="4">
        <v>1792</v>
      </c>
      <c r="BB14" s="5">
        <v>3.5</v>
      </c>
      <c r="BC14" s="5">
        <v>7.7</v>
      </c>
      <c r="BD14" s="6">
        <f t="shared" si="15"/>
        <v>31.280547409579668</v>
      </c>
      <c r="BF14" s="4">
        <v>1353</v>
      </c>
      <c r="BG14" s="5">
        <v>1.1000000000000001</v>
      </c>
      <c r="BH14" s="5">
        <v>8</v>
      </c>
      <c r="BI14" s="6">
        <f t="shared" si="16"/>
        <v>23.489583333333332</v>
      </c>
      <c r="BK14" s="40">
        <f t="shared" si="0"/>
        <v>9.5238095238095233E-2</v>
      </c>
      <c r="BL14" s="40">
        <f t="shared" si="1"/>
        <v>0.93333333333333335</v>
      </c>
      <c r="BM14" s="40">
        <f t="shared" si="2"/>
        <v>0.40828402366863908</v>
      </c>
      <c r="BN14" s="40">
        <f t="shared" si="3"/>
        <v>0.20634920634920634</v>
      </c>
      <c r="BO14" s="40">
        <f t="shared" si="4"/>
        <v>0.45454545454545453</v>
      </c>
    </row>
    <row r="15" spans="1:81" x14ac:dyDescent="0.25">
      <c r="A15" s="3" t="s">
        <v>66</v>
      </c>
      <c r="B15" s="3">
        <v>55970</v>
      </c>
      <c r="C15" s="4">
        <v>1350</v>
      </c>
      <c r="D15" s="5">
        <v>1.5</v>
      </c>
      <c r="E15" s="5">
        <v>3.5</v>
      </c>
      <c r="F15" s="6">
        <f t="shared" si="5"/>
        <v>51.843317972350228</v>
      </c>
      <c r="H15" s="4">
        <v>1308</v>
      </c>
      <c r="I15" s="5">
        <v>1.7</v>
      </c>
      <c r="J15" s="5">
        <v>3.1</v>
      </c>
      <c r="K15" s="6">
        <f t="shared" si="6"/>
        <v>56.711758584807491</v>
      </c>
      <c r="M15" s="4">
        <v>1288</v>
      </c>
      <c r="N15" s="5">
        <v>1.5</v>
      </c>
      <c r="O15" s="5">
        <v>3.5</v>
      </c>
      <c r="P15" s="6">
        <f t="shared" si="7"/>
        <v>51.111111111111114</v>
      </c>
      <c r="R15" s="4">
        <v>13789</v>
      </c>
      <c r="S15" s="5">
        <v>23.4</v>
      </c>
      <c r="T15" s="5">
        <v>26.8</v>
      </c>
      <c r="U15" s="6">
        <f t="shared" si="8"/>
        <v>69.155231904991169</v>
      </c>
      <c r="W15" s="4">
        <v>14968</v>
      </c>
      <c r="X15" s="5">
        <v>23.5</v>
      </c>
      <c r="Y15" s="5">
        <v>46</v>
      </c>
      <c r="Z15" s="6">
        <f t="shared" si="9"/>
        <v>45.193236714975846</v>
      </c>
      <c r="AB15" s="4">
        <v>16411</v>
      </c>
      <c r="AC15" s="5">
        <v>22.3</v>
      </c>
      <c r="AD15" s="5">
        <v>24.1</v>
      </c>
      <c r="AE15" s="6">
        <f t="shared" si="10"/>
        <v>91.526123232052825</v>
      </c>
      <c r="AG15" s="4">
        <v>6389</v>
      </c>
      <c r="AH15" s="5">
        <v>22.4</v>
      </c>
      <c r="AI15" s="5">
        <v>23</v>
      </c>
      <c r="AJ15" s="6">
        <f t="shared" si="11"/>
        <v>37.336372136512388</v>
      </c>
      <c r="AL15" s="4">
        <v>7068</v>
      </c>
      <c r="AM15" s="5">
        <v>22.5</v>
      </c>
      <c r="AN15" s="5">
        <v>23.3</v>
      </c>
      <c r="AO15" s="6">
        <f t="shared" si="12"/>
        <v>45.141017780502757</v>
      </c>
      <c r="AQ15" s="4">
        <v>9391</v>
      </c>
      <c r="AR15" s="5">
        <v>6.8</v>
      </c>
      <c r="AS15" s="5">
        <v>24.7</v>
      </c>
      <c r="AT15" s="6">
        <f t="shared" si="13"/>
        <v>51.102477036263117</v>
      </c>
      <c r="AV15" s="4">
        <v>8063</v>
      </c>
      <c r="AW15" s="5">
        <v>6.9</v>
      </c>
      <c r="AX15" s="5">
        <v>24.7</v>
      </c>
      <c r="AY15" s="6">
        <f t="shared" si="14"/>
        <v>45.338506522717047</v>
      </c>
      <c r="BA15" s="4">
        <v>10129</v>
      </c>
      <c r="BB15" s="5">
        <v>22.7</v>
      </c>
      <c r="BC15" s="5">
        <v>28.4</v>
      </c>
      <c r="BD15" s="6">
        <f t="shared" si="15"/>
        <v>47.937490534605487</v>
      </c>
      <c r="BF15" s="4">
        <v>8942</v>
      </c>
      <c r="BG15" s="5">
        <v>10.199999999999999</v>
      </c>
      <c r="BH15" s="5">
        <v>23.8</v>
      </c>
      <c r="BI15" s="6">
        <f t="shared" si="16"/>
        <v>52.182539682539684</v>
      </c>
      <c r="BK15" s="40">
        <f t="shared" si="0"/>
        <v>0.42857142857142855</v>
      </c>
      <c r="BL15" s="40">
        <f t="shared" si="1"/>
        <v>0.87313432835820892</v>
      </c>
      <c r="BM15" s="40">
        <f t="shared" si="2"/>
        <v>0.9739130434782608</v>
      </c>
      <c r="BN15" s="40">
        <f t="shared" si="3"/>
        <v>0.96566523605150212</v>
      </c>
      <c r="BO15" s="40">
        <f t="shared" si="4"/>
        <v>0.79929577464788737</v>
      </c>
    </row>
    <row r="16" spans="1:81" x14ac:dyDescent="0.25">
      <c r="A16" s="3" t="s">
        <v>66</v>
      </c>
      <c r="B16" s="3">
        <v>55973</v>
      </c>
      <c r="C16" s="4">
        <v>707</v>
      </c>
      <c r="D16" s="5">
        <v>0.4</v>
      </c>
      <c r="E16" s="5">
        <v>8.6999999999999993</v>
      </c>
      <c r="F16" s="6">
        <f t="shared" si="5"/>
        <v>10.922630082808059</v>
      </c>
      <c r="H16" s="4">
        <v>1059</v>
      </c>
      <c r="I16" s="5">
        <v>0.8</v>
      </c>
      <c r="J16" s="5">
        <v>8.3000000000000007</v>
      </c>
      <c r="K16" s="6">
        <f t="shared" si="6"/>
        <v>17.149242129809558</v>
      </c>
      <c r="M16" s="4">
        <v>1748</v>
      </c>
      <c r="N16" s="5">
        <v>4</v>
      </c>
      <c r="O16" s="5">
        <v>14.2</v>
      </c>
      <c r="P16" s="6">
        <f t="shared" si="7"/>
        <v>17.097026604068859</v>
      </c>
      <c r="R16" s="4">
        <v>10482</v>
      </c>
      <c r="S16" s="5">
        <v>15.1</v>
      </c>
      <c r="T16" s="5">
        <v>36.799999999999997</v>
      </c>
      <c r="U16" s="6">
        <f t="shared" si="8"/>
        <v>38.284537166900428</v>
      </c>
      <c r="W16" s="4">
        <v>14510</v>
      </c>
      <c r="X16" s="5">
        <v>30.3</v>
      </c>
      <c r="Y16" s="5">
        <v>43.4</v>
      </c>
      <c r="Z16" s="6">
        <f t="shared" si="9"/>
        <v>46.434971838197647</v>
      </c>
      <c r="AB16" s="4">
        <v>14127</v>
      </c>
      <c r="AC16" s="5">
        <v>6</v>
      </c>
      <c r="AD16" s="5">
        <v>33.1</v>
      </c>
      <c r="AE16" s="6">
        <f t="shared" si="10"/>
        <v>57.365266543221907</v>
      </c>
      <c r="AG16" s="4">
        <v>14024</v>
      </c>
      <c r="AH16" s="5">
        <v>29.8</v>
      </c>
      <c r="AI16" s="5">
        <v>32.799999999999997</v>
      </c>
      <c r="AJ16" s="6">
        <f t="shared" si="11"/>
        <v>57.46787306582744</v>
      </c>
      <c r="AL16" s="4">
        <v>12740</v>
      </c>
      <c r="AM16" s="5">
        <v>24.1</v>
      </c>
      <c r="AN16" s="5">
        <v>38.299999999999997</v>
      </c>
      <c r="AO16" s="6">
        <f t="shared" si="12"/>
        <v>49.49956483899043</v>
      </c>
      <c r="AQ16" s="4">
        <v>7609</v>
      </c>
      <c r="AR16" s="5">
        <v>15.9</v>
      </c>
      <c r="AS16" s="5">
        <v>30.5</v>
      </c>
      <c r="AT16" s="6">
        <f t="shared" si="13"/>
        <v>33.531641106998059</v>
      </c>
      <c r="AV16" s="4">
        <v>5926</v>
      </c>
      <c r="AW16" s="5">
        <v>11.1</v>
      </c>
      <c r="AX16" s="5">
        <v>32.6</v>
      </c>
      <c r="AY16" s="6">
        <f t="shared" si="14"/>
        <v>25.247102931152011</v>
      </c>
      <c r="BA16" s="4">
        <v>7410</v>
      </c>
      <c r="BB16" s="5">
        <v>34.700000000000003</v>
      </c>
      <c r="BC16" s="5">
        <v>34.700000000000003</v>
      </c>
      <c r="BD16" s="6">
        <f t="shared" si="15"/>
        <v>28.702240401598957</v>
      </c>
      <c r="BF16" s="4">
        <v>2476</v>
      </c>
      <c r="BG16" s="5">
        <v>2.2000000000000002</v>
      </c>
      <c r="BH16" s="5">
        <v>18.399999999999999</v>
      </c>
      <c r="BI16" s="6">
        <f t="shared" si="16"/>
        <v>18.689613526570049</v>
      </c>
      <c r="BK16" s="40">
        <f t="shared" si="0"/>
        <v>4.597701149425288E-2</v>
      </c>
      <c r="BL16" s="40">
        <f t="shared" si="1"/>
        <v>0.41032608695652178</v>
      </c>
      <c r="BM16" s="40">
        <f t="shared" si="2"/>
        <v>0.9085365853658538</v>
      </c>
      <c r="BN16" s="40">
        <f t="shared" si="3"/>
        <v>0.62924281984334207</v>
      </c>
      <c r="BO16" s="40">
        <f t="shared" si="4"/>
        <v>1</v>
      </c>
    </row>
    <row r="17" spans="1:67" x14ac:dyDescent="0.25">
      <c r="A17" s="3" t="s">
        <v>66</v>
      </c>
      <c r="B17" s="3">
        <v>64343</v>
      </c>
      <c r="C17" s="4">
        <v>906</v>
      </c>
      <c r="D17" s="5">
        <v>0.9</v>
      </c>
      <c r="E17" s="5">
        <v>1.9</v>
      </c>
      <c r="F17" s="6">
        <f t="shared" si="5"/>
        <v>64.091680814940588</v>
      </c>
      <c r="H17" s="4">
        <v>970</v>
      </c>
      <c r="I17" s="5">
        <v>1.1000000000000001</v>
      </c>
      <c r="J17" s="5">
        <v>2</v>
      </c>
      <c r="K17" s="6">
        <f t="shared" si="6"/>
        <v>65.188172043010752</v>
      </c>
      <c r="M17" s="4">
        <v>897</v>
      </c>
      <c r="N17" s="5">
        <v>1.1000000000000001</v>
      </c>
      <c r="O17" s="5">
        <v>2.1</v>
      </c>
      <c r="P17" s="6">
        <f t="shared" si="7"/>
        <v>59.325396825396822</v>
      </c>
      <c r="R17" s="4">
        <v>6416</v>
      </c>
      <c r="S17" s="5">
        <v>8.1999999999999993</v>
      </c>
      <c r="T17" s="5">
        <v>25.9</v>
      </c>
      <c r="U17" s="6">
        <f t="shared" si="8"/>
        <v>33.295968779839747</v>
      </c>
      <c r="W17" s="4">
        <v>10870</v>
      </c>
      <c r="X17" s="5">
        <v>22</v>
      </c>
      <c r="Y17" s="5">
        <v>25.5</v>
      </c>
      <c r="Z17" s="6">
        <f t="shared" si="9"/>
        <v>59.204793028322442</v>
      </c>
      <c r="AB17" s="4">
        <v>14776</v>
      </c>
      <c r="AC17" s="5">
        <v>23.1</v>
      </c>
      <c r="AD17" s="5">
        <v>23.3</v>
      </c>
      <c r="AE17" s="6">
        <f t="shared" si="10"/>
        <v>85.236974479671417</v>
      </c>
      <c r="AG17" s="4">
        <v>9048</v>
      </c>
      <c r="AH17" s="5">
        <v>9.8000000000000007</v>
      </c>
      <c r="AI17" s="5">
        <v>23</v>
      </c>
      <c r="AJ17" s="6">
        <f t="shared" si="11"/>
        <v>52.875175315568022</v>
      </c>
      <c r="AL17" s="4">
        <v>10188</v>
      </c>
      <c r="AM17" s="5">
        <v>10</v>
      </c>
      <c r="AN17" s="5">
        <v>22.7</v>
      </c>
      <c r="AO17" s="6">
        <f t="shared" si="12"/>
        <v>66.787287602265579</v>
      </c>
      <c r="AQ17" s="4">
        <v>13545</v>
      </c>
      <c r="AR17" s="5">
        <v>22.1</v>
      </c>
      <c r="AS17" s="5">
        <v>23.2</v>
      </c>
      <c r="AT17" s="6">
        <f t="shared" si="13"/>
        <v>78.472608453837594</v>
      </c>
      <c r="AV17" s="4">
        <v>8707</v>
      </c>
      <c r="AW17" s="5">
        <v>12.6</v>
      </c>
      <c r="AX17" s="5">
        <v>22.7</v>
      </c>
      <c r="AY17" s="6">
        <f t="shared" si="14"/>
        <v>53.273372491434166</v>
      </c>
      <c r="BA17" s="4">
        <v>8410</v>
      </c>
      <c r="BB17" s="5">
        <v>14.9</v>
      </c>
      <c r="BC17" s="5">
        <v>22.7</v>
      </c>
      <c r="BD17" s="6">
        <f t="shared" si="15"/>
        <v>49.796314717445881</v>
      </c>
      <c r="BF17" s="4">
        <v>5856</v>
      </c>
      <c r="BG17" s="5">
        <v>0.4</v>
      </c>
      <c r="BH17" s="5">
        <v>16.3</v>
      </c>
      <c r="BI17" s="6">
        <f t="shared" si="16"/>
        <v>49.897750511247445</v>
      </c>
      <c r="BK17" s="40">
        <f t="shared" si="0"/>
        <v>0.47368421052631582</v>
      </c>
      <c r="BL17" s="40">
        <f t="shared" si="1"/>
        <v>0.31660231660231658</v>
      </c>
      <c r="BM17" s="40">
        <f t="shared" si="2"/>
        <v>0.42608695652173917</v>
      </c>
      <c r="BN17" s="40">
        <f t="shared" si="3"/>
        <v>0.44052863436123352</v>
      </c>
      <c r="BO17" s="40">
        <f t="shared" si="4"/>
        <v>0.65638766519823788</v>
      </c>
    </row>
    <row r="18" spans="1:67" x14ac:dyDescent="0.25">
      <c r="A18" s="3" t="s">
        <v>66</v>
      </c>
      <c r="B18" s="3">
        <v>66430</v>
      </c>
      <c r="C18" s="4">
        <v>205</v>
      </c>
      <c r="D18" s="5">
        <v>0</v>
      </c>
      <c r="E18" s="5">
        <v>0.6</v>
      </c>
      <c r="F18" s="6">
        <f t="shared" si="5"/>
        <v>45.922939068100362</v>
      </c>
      <c r="H18" s="4">
        <v>59</v>
      </c>
      <c r="I18" s="5">
        <v>0</v>
      </c>
      <c r="J18" s="5">
        <v>2.6</v>
      </c>
      <c r="K18" s="6">
        <f t="shared" si="6"/>
        <v>3.0500413564929691</v>
      </c>
      <c r="M18" s="4">
        <v>43</v>
      </c>
      <c r="N18" s="5">
        <v>0</v>
      </c>
      <c r="O18" s="5">
        <v>0.6</v>
      </c>
      <c r="P18" s="6">
        <f t="shared" si="7"/>
        <v>9.9537037037037042</v>
      </c>
      <c r="R18" s="4">
        <v>5341</v>
      </c>
      <c r="S18" s="5">
        <v>12.8</v>
      </c>
      <c r="T18" s="5">
        <v>13.8</v>
      </c>
      <c r="U18" s="6">
        <f t="shared" si="8"/>
        <v>52.020024933769669</v>
      </c>
      <c r="W18" s="4">
        <v>4440</v>
      </c>
      <c r="X18" s="5">
        <v>7</v>
      </c>
      <c r="Y18" s="5">
        <v>16.8</v>
      </c>
      <c r="Z18" s="6">
        <f t="shared" si="9"/>
        <v>36.706349206349209</v>
      </c>
      <c r="AB18" s="4">
        <v>4516</v>
      </c>
      <c r="AC18" s="5">
        <v>5</v>
      </c>
      <c r="AD18" s="5">
        <v>14.3</v>
      </c>
      <c r="AE18" s="6">
        <f t="shared" si="10"/>
        <v>42.446800511316638</v>
      </c>
      <c r="AG18" s="4">
        <v>4017</v>
      </c>
      <c r="AH18" s="5">
        <v>5.4</v>
      </c>
      <c r="AI18" s="5">
        <v>5.5</v>
      </c>
      <c r="AJ18" s="6">
        <f t="shared" si="11"/>
        <v>98.167155425219946</v>
      </c>
      <c r="AL18" s="4">
        <v>5247</v>
      </c>
      <c r="AM18" s="5">
        <v>7.4</v>
      </c>
      <c r="AN18" s="5">
        <v>11.7</v>
      </c>
      <c r="AO18" s="6">
        <f t="shared" si="12"/>
        <v>66.735347985347985</v>
      </c>
      <c r="AQ18" s="4">
        <v>8409</v>
      </c>
      <c r="AR18" s="5">
        <v>11.5</v>
      </c>
      <c r="AS18" s="5">
        <v>15.3</v>
      </c>
      <c r="AT18" s="6">
        <f t="shared" si="13"/>
        <v>73.872021927050383</v>
      </c>
      <c r="AV18" s="4">
        <v>7224</v>
      </c>
      <c r="AW18" s="5">
        <v>15.4</v>
      </c>
      <c r="AX18" s="5">
        <v>19.100000000000001</v>
      </c>
      <c r="AY18" s="6">
        <f t="shared" si="14"/>
        <v>52.530541012216396</v>
      </c>
      <c r="BA18" s="4">
        <v>4803</v>
      </c>
      <c r="BB18" s="5">
        <v>10.5</v>
      </c>
      <c r="BC18" s="5">
        <v>11.7</v>
      </c>
      <c r="BD18" s="6">
        <f t="shared" si="15"/>
        <v>55.176454370002759</v>
      </c>
      <c r="BF18" s="4">
        <v>2383</v>
      </c>
      <c r="BG18" s="5">
        <v>0</v>
      </c>
      <c r="BH18" s="5">
        <v>11.6</v>
      </c>
      <c r="BI18" s="6">
        <f t="shared" si="16"/>
        <v>28.532088122605366</v>
      </c>
      <c r="BK18" s="40">
        <f t="shared" si="0"/>
        <v>0</v>
      </c>
      <c r="BL18" s="40">
        <f t="shared" si="1"/>
        <v>0.92753623188405798</v>
      </c>
      <c r="BM18" s="40">
        <f t="shared" si="2"/>
        <v>0.98181818181818192</v>
      </c>
      <c r="BN18" s="40">
        <f t="shared" si="3"/>
        <v>0.63247863247863256</v>
      </c>
      <c r="BO18" s="40">
        <f t="shared" si="4"/>
        <v>0.89743589743589747</v>
      </c>
    </row>
    <row r="19" spans="1:67" x14ac:dyDescent="0.25">
      <c r="A19" s="3" t="s">
        <v>66</v>
      </c>
      <c r="B19" s="3">
        <v>49935</v>
      </c>
      <c r="C19" s="4">
        <v>2903</v>
      </c>
      <c r="D19" s="5">
        <v>7.5</v>
      </c>
      <c r="E19" s="5">
        <v>21.6</v>
      </c>
      <c r="F19" s="6">
        <f t="shared" si="5"/>
        <v>18.064267224213459</v>
      </c>
      <c r="H19" s="4">
        <v>5322</v>
      </c>
      <c r="I19" s="5">
        <v>7.1</v>
      </c>
      <c r="J19" s="5">
        <v>17.7</v>
      </c>
      <c r="K19" s="6">
        <f t="shared" si="6"/>
        <v>40.413705121195555</v>
      </c>
      <c r="M19" s="4">
        <v>2441</v>
      </c>
      <c r="N19" s="5">
        <v>6.3</v>
      </c>
      <c r="O19" s="5">
        <v>11.4</v>
      </c>
      <c r="P19" s="6">
        <f t="shared" si="7"/>
        <v>29.739278752436647</v>
      </c>
      <c r="R19" s="4">
        <v>4140</v>
      </c>
      <c r="S19" s="5">
        <v>4</v>
      </c>
      <c r="T19" s="5">
        <v>25.2</v>
      </c>
      <c r="U19" s="6">
        <f t="shared" si="8"/>
        <v>22.081413210445469</v>
      </c>
      <c r="W19" s="4">
        <v>10253</v>
      </c>
      <c r="X19" s="5">
        <v>18.100000000000001</v>
      </c>
      <c r="Y19" s="5">
        <v>27.5</v>
      </c>
      <c r="Z19" s="6">
        <f t="shared" si="9"/>
        <v>51.782828282828284</v>
      </c>
      <c r="AB19" s="4">
        <v>11172</v>
      </c>
      <c r="AC19" s="5">
        <v>18.5</v>
      </c>
      <c r="AD19" s="5">
        <v>21.9</v>
      </c>
      <c r="AE19" s="6">
        <f t="shared" si="10"/>
        <v>68.566799234055097</v>
      </c>
      <c r="AG19" s="4">
        <v>12839</v>
      </c>
      <c r="AH19" s="5">
        <v>16.399999999999999</v>
      </c>
      <c r="AI19" s="5">
        <v>20.399999999999999</v>
      </c>
      <c r="AJ19" s="6">
        <f t="shared" si="11"/>
        <v>84.591766814252594</v>
      </c>
      <c r="AL19" s="4">
        <v>11397</v>
      </c>
      <c r="AM19" s="5">
        <v>20.399999999999999</v>
      </c>
      <c r="AN19" s="5">
        <v>21.1</v>
      </c>
      <c r="AO19" s="6">
        <f t="shared" si="12"/>
        <v>80.378300609343256</v>
      </c>
      <c r="AQ19" s="4">
        <v>9664</v>
      </c>
      <c r="AR19" s="5">
        <v>23.6</v>
      </c>
      <c r="AS19" s="5">
        <v>27.2</v>
      </c>
      <c r="AT19" s="6">
        <f t="shared" si="13"/>
        <v>47.754585705249845</v>
      </c>
      <c r="AV19" s="4">
        <v>1832</v>
      </c>
      <c r="AW19" s="5">
        <v>3</v>
      </c>
      <c r="AX19" s="5">
        <v>9.1</v>
      </c>
      <c r="AY19" s="6">
        <f t="shared" si="14"/>
        <v>27.960927960927961</v>
      </c>
      <c r="BA19" s="4">
        <v>1100</v>
      </c>
      <c r="BB19" s="5">
        <v>1.5</v>
      </c>
      <c r="BC19" s="5">
        <v>4.0999999999999996</v>
      </c>
      <c r="BD19" s="6">
        <f t="shared" si="15"/>
        <v>36.060844479412538</v>
      </c>
      <c r="BF19" s="4">
        <v>621</v>
      </c>
      <c r="BG19" s="5">
        <v>0.6</v>
      </c>
      <c r="BH19" s="5">
        <v>3.9</v>
      </c>
      <c r="BI19" s="6">
        <f t="shared" si="16"/>
        <v>22.115384615384617</v>
      </c>
      <c r="BK19" s="40">
        <f t="shared" si="0"/>
        <v>0.34722222222222221</v>
      </c>
      <c r="BL19" s="40">
        <f t="shared" si="1"/>
        <v>0.15873015873015872</v>
      </c>
      <c r="BM19" s="40">
        <f t="shared" si="2"/>
        <v>0.80392156862745101</v>
      </c>
      <c r="BN19" s="40">
        <f t="shared" si="3"/>
        <v>0.96682464454976291</v>
      </c>
      <c r="BO19" s="40">
        <f t="shared" si="4"/>
        <v>0.36585365853658541</v>
      </c>
    </row>
    <row r="20" spans="1:67" x14ac:dyDescent="0.25">
      <c r="A20" s="3" t="s">
        <v>66</v>
      </c>
      <c r="B20" s="3">
        <v>24087</v>
      </c>
      <c r="C20" s="4">
        <v>29940</v>
      </c>
      <c r="D20" s="5">
        <v>53.2</v>
      </c>
      <c r="E20" s="5">
        <v>111.5</v>
      </c>
      <c r="F20" s="6">
        <f t="shared" si="5"/>
        <v>36.091421958628672</v>
      </c>
      <c r="H20" s="4">
        <v>17832</v>
      </c>
      <c r="I20" s="5">
        <v>50.1</v>
      </c>
      <c r="J20" s="5">
        <v>104.1</v>
      </c>
      <c r="K20" s="6">
        <f t="shared" si="6"/>
        <v>23.023767469244834</v>
      </c>
      <c r="M20" s="4">
        <v>7418</v>
      </c>
      <c r="N20" s="5">
        <v>21.1</v>
      </c>
      <c r="O20" s="5">
        <v>25.7</v>
      </c>
      <c r="P20" s="6">
        <f t="shared" si="7"/>
        <v>40.088629485516648</v>
      </c>
      <c r="R20" s="4">
        <v>12484</v>
      </c>
      <c r="S20" s="5">
        <v>4.5</v>
      </c>
      <c r="T20" s="5">
        <v>73.7</v>
      </c>
      <c r="U20" s="6">
        <f t="shared" si="8"/>
        <v>22.767394698063931</v>
      </c>
      <c r="W20" s="4">
        <v>14402</v>
      </c>
      <c r="X20" s="5">
        <v>44.9</v>
      </c>
      <c r="Y20" s="5">
        <v>79.400000000000006</v>
      </c>
      <c r="Z20" s="6">
        <f t="shared" si="9"/>
        <v>25.192415337251607</v>
      </c>
      <c r="AB20" s="4">
        <v>15837</v>
      </c>
      <c r="AC20" s="5">
        <v>34.1</v>
      </c>
      <c r="AD20" s="5">
        <v>79.3</v>
      </c>
      <c r="AE20" s="6">
        <f t="shared" si="10"/>
        <v>26.842736850669162</v>
      </c>
      <c r="AG20" s="4">
        <v>18762</v>
      </c>
      <c r="AH20" s="5">
        <v>43.8</v>
      </c>
      <c r="AI20" s="5">
        <v>86.9</v>
      </c>
      <c r="AJ20" s="6">
        <f t="shared" si="11"/>
        <v>29.019265748543003</v>
      </c>
      <c r="AL20" s="4">
        <v>15977</v>
      </c>
      <c r="AM20" s="5">
        <v>9.3000000000000007</v>
      </c>
      <c r="AN20" s="5">
        <v>81.2</v>
      </c>
      <c r="AO20" s="6">
        <f t="shared" si="12"/>
        <v>29.279923176167017</v>
      </c>
      <c r="AQ20" s="4">
        <v>18591</v>
      </c>
      <c r="AR20" s="5">
        <v>24.9</v>
      </c>
      <c r="AS20" s="5">
        <v>81.900000000000006</v>
      </c>
      <c r="AT20" s="6">
        <f t="shared" si="13"/>
        <v>30.510260348970025</v>
      </c>
      <c r="AV20" s="4">
        <v>19234</v>
      </c>
      <c r="AW20" s="5">
        <v>77.400000000000006</v>
      </c>
      <c r="AX20" s="5">
        <v>82</v>
      </c>
      <c r="AY20" s="6">
        <f t="shared" si="14"/>
        <v>32.577913279132794</v>
      </c>
      <c r="BA20" s="4">
        <v>21413</v>
      </c>
      <c r="BB20" s="5">
        <v>73.599999999999994</v>
      </c>
      <c r="BC20" s="5">
        <v>84.2</v>
      </c>
      <c r="BD20" s="6">
        <f t="shared" si="15"/>
        <v>34.181608050468675</v>
      </c>
      <c r="BF20" s="4">
        <v>20680</v>
      </c>
      <c r="BG20" s="5">
        <v>91.1</v>
      </c>
      <c r="BH20" s="5">
        <v>96.2</v>
      </c>
      <c r="BI20" s="6">
        <f t="shared" si="16"/>
        <v>29.856779856779855</v>
      </c>
      <c r="BK20" s="40">
        <f t="shared" si="0"/>
        <v>0.47713004484304933</v>
      </c>
      <c r="BL20" s="40">
        <f t="shared" si="1"/>
        <v>6.1058344640434192E-2</v>
      </c>
      <c r="BM20" s="40">
        <f t="shared" si="2"/>
        <v>0.50402761795166851</v>
      </c>
      <c r="BN20" s="40">
        <f t="shared" si="3"/>
        <v>0.1145320197044335</v>
      </c>
      <c r="BO20" s="40">
        <f t="shared" si="4"/>
        <v>0.87410926365795716</v>
      </c>
    </row>
    <row r="21" spans="1:67" x14ac:dyDescent="0.25">
      <c r="A21" s="3" t="s">
        <v>66</v>
      </c>
      <c r="B21" s="3">
        <v>28859</v>
      </c>
      <c r="C21" s="4">
        <v>1322</v>
      </c>
      <c r="D21" s="5">
        <v>2</v>
      </c>
      <c r="E21" s="5">
        <v>12.9</v>
      </c>
      <c r="F21" s="6">
        <f t="shared" si="5"/>
        <v>13.774276902558972</v>
      </c>
      <c r="H21" s="4">
        <v>1414</v>
      </c>
      <c r="I21" s="5">
        <v>1.9</v>
      </c>
      <c r="J21" s="5">
        <v>11.5</v>
      </c>
      <c r="K21" s="6">
        <f t="shared" si="6"/>
        <v>16.526414212248714</v>
      </c>
      <c r="M21" s="4">
        <v>1533</v>
      </c>
      <c r="N21" s="5">
        <v>2.6</v>
      </c>
      <c r="O21" s="5">
        <v>12</v>
      </c>
      <c r="P21" s="6">
        <f t="shared" si="7"/>
        <v>17.743055555555557</v>
      </c>
      <c r="R21" s="4">
        <v>3303</v>
      </c>
      <c r="S21" s="5">
        <v>3.6</v>
      </c>
      <c r="T21" s="5">
        <v>21.2</v>
      </c>
      <c r="U21" s="6">
        <f t="shared" si="8"/>
        <v>20.941113816189898</v>
      </c>
      <c r="W21" s="4">
        <v>10193</v>
      </c>
      <c r="X21" s="5">
        <v>16.7</v>
      </c>
      <c r="Y21" s="5">
        <v>36.6</v>
      </c>
      <c r="Z21" s="6">
        <f t="shared" si="9"/>
        <v>38.680176077717064</v>
      </c>
      <c r="AB21" s="4">
        <v>12763</v>
      </c>
      <c r="AC21" s="5">
        <v>19.899999999999999</v>
      </c>
      <c r="AD21" s="5">
        <v>58</v>
      </c>
      <c r="AE21" s="6">
        <f t="shared" si="10"/>
        <v>29.576844642195031</v>
      </c>
      <c r="AG21" s="4">
        <v>13707</v>
      </c>
      <c r="AH21" s="5">
        <v>16</v>
      </c>
      <c r="AI21" s="5">
        <v>60.5</v>
      </c>
      <c r="AJ21" s="6">
        <f t="shared" si="11"/>
        <v>30.45187949880032</v>
      </c>
      <c r="AL21" s="4">
        <v>10842</v>
      </c>
      <c r="AM21" s="5">
        <v>12.9</v>
      </c>
      <c r="AN21" s="5">
        <v>57.3</v>
      </c>
      <c r="AO21" s="6">
        <f t="shared" si="12"/>
        <v>28.156943405634507</v>
      </c>
      <c r="AQ21" s="4">
        <v>11357</v>
      </c>
      <c r="AR21" s="5">
        <v>9.8000000000000007</v>
      </c>
      <c r="AS21" s="5">
        <v>51.1</v>
      </c>
      <c r="AT21" s="6">
        <f t="shared" si="13"/>
        <v>29.872377585590133</v>
      </c>
      <c r="AV21" s="4">
        <v>10929</v>
      </c>
      <c r="AW21" s="5">
        <v>42.7</v>
      </c>
      <c r="AX21" s="5">
        <v>43.8</v>
      </c>
      <c r="AY21" s="6">
        <f t="shared" si="14"/>
        <v>34.655631659056318</v>
      </c>
      <c r="BA21" s="4">
        <v>9232</v>
      </c>
      <c r="BB21" s="5">
        <v>25.1</v>
      </c>
      <c r="BC21" s="5">
        <v>45.7</v>
      </c>
      <c r="BD21" s="6">
        <f t="shared" si="15"/>
        <v>27.152302298769438</v>
      </c>
      <c r="BF21" s="4">
        <v>2168</v>
      </c>
      <c r="BG21" s="5">
        <v>3.9</v>
      </c>
      <c r="BH21" s="5">
        <v>12.6</v>
      </c>
      <c r="BI21" s="6">
        <f t="shared" si="16"/>
        <v>23.897707231040563</v>
      </c>
      <c r="BK21" s="40">
        <f t="shared" si="0"/>
        <v>0.15503875968992248</v>
      </c>
      <c r="BL21" s="40">
        <f t="shared" si="1"/>
        <v>0.169811320754717</v>
      </c>
      <c r="BM21" s="40">
        <f t="shared" si="2"/>
        <v>0.26446280991735538</v>
      </c>
      <c r="BN21" s="40">
        <f t="shared" si="3"/>
        <v>0.22513089005235604</v>
      </c>
      <c r="BO21" s="40">
        <f t="shared" si="4"/>
        <v>0.5492341356673961</v>
      </c>
    </row>
    <row r="22" spans="1:67" x14ac:dyDescent="0.25">
      <c r="A22" s="3" t="s">
        <v>66</v>
      </c>
      <c r="B22" s="3">
        <v>87585</v>
      </c>
      <c r="C22" s="4">
        <v>916</v>
      </c>
      <c r="D22" s="5">
        <v>2</v>
      </c>
      <c r="E22" s="5">
        <v>2.9</v>
      </c>
      <c r="F22" s="6">
        <f t="shared" si="5"/>
        <v>42.454579162031891</v>
      </c>
      <c r="H22" s="4">
        <v>1696</v>
      </c>
      <c r="I22" s="5">
        <v>1.8</v>
      </c>
      <c r="J22" s="5">
        <v>8.4</v>
      </c>
      <c r="K22" s="6">
        <f t="shared" si="6"/>
        <v>27.137736815156167</v>
      </c>
      <c r="M22" s="4">
        <v>654</v>
      </c>
      <c r="N22" s="5">
        <v>0.3</v>
      </c>
      <c r="O22" s="5">
        <v>16</v>
      </c>
      <c r="P22" s="6">
        <f t="shared" si="7"/>
        <v>5.677083333333333</v>
      </c>
      <c r="R22" s="4">
        <v>756</v>
      </c>
      <c r="S22" s="5">
        <v>0.3</v>
      </c>
      <c r="T22" s="5">
        <v>36.299999999999997</v>
      </c>
      <c r="U22" s="6">
        <f t="shared" si="8"/>
        <v>2.7992535323913628</v>
      </c>
      <c r="W22" s="4">
        <v>38613</v>
      </c>
      <c r="X22" s="5">
        <v>72.099999999999994</v>
      </c>
      <c r="Y22" s="5">
        <v>80</v>
      </c>
      <c r="Z22" s="6">
        <f t="shared" si="9"/>
        <v>67.036458333333329</v>
      </c>
      <c r="AB22" s="4">
        <v>43965</v>
      </c>
      <c r="AC22" s="5">
        <v>57.1</v>
      </c>
      <c r="AD22" s="5">
        <v>74.7</v>
      </c>
      <c r="AE22" s="6">
        <f t="shared" si="10"/>
        <v>79.106749578961001</v>
      </c>
      <c r="AG22" s="4">
        <v>26922</v>
      </c>
      <c r="AH22" s="5">
        <v>50.7</v>
      </c>
      <c r="AI22" s="5">
        <v>56.6</v>
      </c>
      <c r="AJ22" s="6">
        <f t="shared" si="11"/>
        <v>63.931950302063143</v>
      </c>
      <c r="AL22" s="4">
        <v>15133</v>
      </c>
      <c r="AM22" s="5">
        <v>7.2</v>
      </c>
      <c r="AN22" s="5">
        <v>53.4</v>
      </c>
      <c r="AO22" s="6">
        <f t="shared" si="12"/>
        <v>42.171058498305698</v>
      </c>
      <c r="AQ22" s="4">
        <v>16564</v>
      </c>
      <c r="AR22" s="5">
        <v>3.9</v>
      </c>
      <c r="AS22" s="5">
        <v>52.5</v>
      </c>
      <c r="AT22" s="6">
        <f t="shared" si="13"/>
        <v>42.406554019457246</v>
      </c>
      <c r="AV22" s="4">
        <v>15679</v>
      </c>
      <c r="AW22" s="5">
        <v>3.6</v>
      </c>
      <c r="AX22" s="5">
        <v>53.1</v>
      </c>
      <c r="AY22" s="6">
        <f t="shared" si="14"/>
        <v>41.010148566645739</v>
      </c>
      <c r="BA22" s="4">
        <v>16311</v>
      </c>
      <c r="BB22" s="5">
        <v>3.6</v>
      </c>
      <c r="BC22" s="5">
        <v>54.5</v>
      </c>
      <c r="BD22" s="6">
        <f t="shared" si="15"/>
        <v>40.22639834270494</v>
      </c>
      <c r="BF22" s="4">
        <v>29186</v>
      </c>
      <c r="BG22" s="5">
        <v>30.6</v>
      </c>
      <c r="BH22" s="5">
        <v>67.599999999999994</v>
      </c>
      <c r="BI22" s="6">
        <f t="shared" si="16"/>
        <v>59.964661406969107</v>
      </c>
      <c r="BK22" s="40">
        <f t="shared" si="0"/>
        <v>0.68965517241379315</v>
      </c>
      <c r="BL22" s="40">
        <f t="shared" si="1"/>
        <v>8.2644628099173556E-3</v>
      </c>
      <c r="BM22" s="40">
        <f t="shared" si="2"/>
        <v>0.89575971731448767</v>
      </c>
      <c r="BN22" s="40">
        <f t="shared" si="3"/>
        <v>0.1348314606741573</v>
      </c>
      <c r="BO22" s="40">
        <f t="shared" si="4"/>
        <v>6.6055045871559637E-2</v>
      </c>
    </row>
    <row r="23" spans="1:67" x14ac:dyDescent="0.25">
      <c r="A23" s="3" t="s">
        <v>66</v>
      </c>
      <c r="B23" s="3">
        <v>45429</v>
      </c>
      <c r="C23" s="4">
        <v>14185</v>
      </c>
      <c r="D23" s="5">
        <v>15.1</v>
      </c>
      <c r="E23" s="5">
        <v>43.7</v>
      </c>
      <c r="F23" s="6">
        <f t="shared" si="5"/>
        <v>43.628970743830116</v>
      </c>
      <c r="H23" s="4">
        <v>9817</v>
      </c>
      <c r="I23" s="5">
        <v>15.3</v>
      </c>
      <c r="J23" s="5">
        <v>16</v>
      </c>
      <c r="K23" s="6">
        <f t="shared" si="6"/>
        <v>82.468077956989248</v>
      </c>
      <c r="M23" s="4">
        <v>1954</v>
      </c>
      <c r="N23" s="5">
        <v>2.7</v>
      </c>
      <c r="O23" s="5">
        <v>5.2</v>
      </c>
      <c r="P23" s="6">
        <f t="shared" si="7"/>
        <v>52.190170940170937</v>
      </c>
      <c r="R23" s="4">
        <v>2100</v>
      </c>
      <c r="S23" s="5">
        <v>1.6</v>
      </c>
      <c r="T23" s="5">
        <v>9.4</v>
      </c>
      <c r="U23" s="6">
        <f t="shared" si="8"/>
        <v>30.027453671928619</v>
      </c>
      <c r="W23" s="4">
        <v>5636</v>
      </c>
      <c r="X23" s="5">
        <v>6.7</v>
      </c>
      <c r="Y23" s="5">
        <v>18.5</v>
      </c>
      <c r="Z23" s="6">
        <f t="shared" si="9"/>
        <v>42.312312312312315</v>
      </c>
      <c r="AB23" s="4">
        <v>5068</v>
      </c>
      <c r="AC23" s="5">
        <v>6.1</v>
      </c>
      <c r="AD23" s="5">
        <v>13.2</v>
      </c>
      <c r="AE23" s="6">
        <f t="shared" si="10"/>
        <v>51.604757249918542</v>
      </c>
      <c r="AG23" s="4">
        <v>5169</v>
      </c>
      <c r="AH23" s="5">
        <v>6</v>
      </c>
      <c r="AI23" s="5">
        <v>12.7</v>
      </c>
      <c r="AJ23" s="6">
        <f t="shared" si="11"/>
        <v>54.705359410718827</v>
      </c>
      <c r="AL23" s="4">
        <v>4614</v>
      </c>
      <c r="AM23" s="5">
        <v>3.6</v>
      </c>
      <c r="AN23" s="5">
        <v>12.2</v>
      </c>
      <c r="AO23" s="6">
        <f t="shared" si="12"/>
        <v>56.279274004683842</v>
      </c>
      <c r="AQ23" s="4">
        <v>5060</v>
      </c>
      <c r="AR23" s="5">
        <v>11.6</v>
      </c>
      <c r="AS23" s="5">
        <v>18.8</v>
      </c>
      <c r="AT23" s="6">
        <f t="shared" si="13"/>
        <v>36.175932280942575</v>
      </c>
      <c r="AV23" s="4">
        <v>5781</v>
      </c>
      <c r="AW23" s="5">
        <v>11.9</v>
      </c>
      <c r="AX23" s="5">
        <v>28.8</v>
      </c>
      <c r="AY23" s="6">
        <f t="shared" si="14"/>
        <v>27.879050925925927</v>
      </c>
      <c r="BA23" s="4">
        <v>5694</v>
      </c>
      <c r="BB23" s="5">
        <v>9</v>
      </c>
      <c r="BC23" s="5">
        <v>23.4</v>
      </c>
      <c r="BD23" s="6">
        <f t="shared" si="15"/>
        <v>32.706093189964157</v>
      </c>
      <c r="BF23" s="4">
        <v>11961</v>
      </c>
      <c r="BG23" s="5">
        <v>16.3</v>
      </c>
      <c r="BH23" s="5">
        <v>30</v>
      </c>
      <c r="BI23" s="6">
        <f t="shared" si="16"/>
        <v>55.375</v>
      </c>
      <c r="BK23" s="40">
        <f t="shared" si="0"/>
        <v>0.34553775743707088</v>
      </c>
      <c r="BL23" s="40">
        <f t="shared" si="1"/>
        <v>0.1702127659574468</v>
      </c>
      <c r="BM23" s="40">
        <f t="shared" si="2"/>
        <v>0.47244094488188981</v>
      </c>
      <c r="BN23" s="40">
        <f t="shared" si="3"/>
        <v>0.2950819672131148</v>
      </c>
      <c r="BO23" s="40">
        <f t="shared" si="4"/>
        <v>0.38461538461538464</v>
      </c>
    </row>
    <row r="24" spans="1:67" x14ac:dyDescent="0.25">
      <c r="A24" s="3" t="s">
        <v>66</v>
      </c>
      <c r="B24" s="3">
        <v>81757</v>
      </c>
      <c r="C24" s="4">
        <v>250</v>
      </c>
      <c r="D24" s="5">
        <v>0.1</v>
      </c>
      <c r="E24" s="5">
        <v>7.2</v>
      </c>
      <c r="F24" s="6">
        <f t="shared" si="5"/>
        <v>4.6669653524492229</v>
      </c>
      <c r="H24" s="4">
        <v>206</v>
      </c>
      <c r="I24" s="5">
        <v>0.1</v>
      </c>
      <c r="J24" s="5">
        <v>1.7</v>
      </c>
      <c r="K24" s="6">
        <f t="shared" si="6"/>
        <v>16.287160025300444</v>
      </c>
      <c r="M24" s="4">
        <v>147</v>
      </c>
      <c r="N24" s="5">
        <v>0.1</v>
      </c>
      <c r="O24" s="5">
        <v>0.6</v>
      </c>
      <c r="P24" s="6">
        <f t="shared" si="7"/>
        <v>34.027777777777779</v>
      </c>
      <c r="R24" s="4">
        <v>11683</v>
      </c>
      <c r="S24" s="5">
        <v>33.799999999999997</v>
      </c>
      <c r="T24" s="5">
        <v>44.4</v>
      </c>
      <c r="U24" s="6">
        <f t="shared" si="8"/>
        <v>35.367020246052505</v>
      </c>
      <c r="W24" s="4">
        <v>23677</v>
      </c>
      <c r="X24" s="5">
        <v>33.299999999999997</v>
      </c>
      <c r="Y24" s="5">
        <v>56.9</v>
      </c>
      <c r="Z24" s="6">
        <f t="shared" si="9"/>
        <v>57.793887912517086</v>
      </c>
      <c r="AB24" s="4">
        <v>23341</v>
      </c>
      <c r="AC24" s="5">
        <v>37.799999999999997</v>
      </c>
      <c r="AD24" s="5">
        <v>60.9</v>
      </c>
      <c r="AE24" s="6">
        <f t="shared" si="10"/>
        <v>51.514469339830853</v>
      </c>
      <c r="AG24" s="4">
        <v>18615</v>
      </c>
      <c r="AH24" s="5">
        <v>27.3</v>
      </c>
      <c r="AI24" s="5">
        <v>31.4</v>
      </c>
      <c r="AJ24" s="6">
        <f t="shared" si="11"/>
        <v>79.682042325868096</v>
      </c>
      <c r="AL24" s="4">
        <v>19587</v>
      </c>
      <c r="AM24" s="5">
        <v>33.1</v>
      </c>
      <c r="AN24" s="5">
        <v>38.799999999999997</v>
      </c>
      <c r="AO24" s="6">
        <f t="shared" si="12"/>
        <v>75.121962444771725</v>
      </c>
      <c r="AQ24" s="4">
        <v>19455</v>
      </c>
      <c r="AR24" s="5">
        <v>27.9</v>
      </c>
      <c r="AS24" s="5">
        <v>28.2</v>
      </c>
      <c r="AT24" s="6">
        <f t="shared" si="13"/>
        <v>92.727636696408155</v>
      </c>
      <c r="AV24" s="4">
        <v>18040</v>
      </c>
      <c r="AW24" s="5">
        <v>22.5</v>
      </c>
      <c r="AX24" s="5">
        <v>37.5</v>
      </c>
      <c r="AY24" s="6">
        <f t="shared" si="14"/>
        <v>66.81481481481481</v>
      </c>
      <c r="BA24" s="4">
        <v>20367</v>
      </c>
      <c r="BB24" s="5">
        <v>19.7</v>
      </c>
      <c r="BC24" s="5">
        <v>36.4</v>
      </c>
      <c r="BD24" s="6">
        <f t="shared" si="15"/>
        <v>75.206043956043956</v>
      </c>
      <c r="BF24" s="4">
        <v>17932</v>
      </c>
      <c r="BG24" s="5">
        <v>13.7</v>
      </c>
      <c r="BH24" s="5">
        <v>32.200000000000003</v>
      </c>
      <c r="BI24" s="6">
        <f t="shared" si="16"/>
        <v>77.346445824706677</v>
      </c>
      <c r="BK24" s="40">
        <f t="shared" si="0"/>
        <v>1.388888888888889E-2</v>
      </c>
      <c r="BL24" s="40">
        <f t="shared" si="1"/>
        <v>0.76126126126126126</v>
      </c>
      <c r="BM24" s="40">
        <f t="shared" si="2"/>
        <v>0.86942675159235672</v>
      </c>
      <c r="BN24" s="40">
        <f t="shared" si="3"/>
        <v>0.85309278350515472</v>
      </c>
      <c r="BO24" s="40">
        <f t="shared" si="4"/>
        <v>0.54120879120879117</v>
      </c>
    </row>
    <row r="25" spans="1:67" x14ac:dyDescent="0.25">
      <c r="A25" s="3" t="s">
        <v>66</v>
      </c>
      <c r="B25" s="3">
        <v>17948</v>
      </c>
      <c r="C25" s="4">
        <v>2927</v>
      </c>
      <c r="D25" s="5">
        <v>0.6</v>
      </c>
      <c r="E25" s="5">
        <v>35.4</v>
      </c>
      <c r="F25" s="6">
        <f t="shared" si="5"/>
        <v>11.113389223011968</v>
      </c>
      <c r="H25" s="4">
        <v>1304</v>
      </c>
      <c r="I25" s="5">
        <v>0.8</v>
      </c>
      <c r="J25" s="5">
        <v>9.3000000000000007</v>
      </c>
      <c r="K25" s="6">
        <f t="shared" si="6"/>
        <v>18.846109376806567</v>
      </c>
      <c r="M25" s="4">
        <v>1322</v>
      </c>
      <c r="N25" s="5">
        <v>3</v>
      </c>
      <c r="O25" s="5">
        <v>19</v>
      </c>
      <c r="P25" s="6">
        <f t="shared" si="7"/>
        <v>9.6637426900584789</v>
      </c>
      <c r="R25" s="4">
        <v>6288</v>
      </c>
      <c r="S25" s="5">
        <v>0.6</v>
      </c>
      <c r="T25" s="5">
        <v>56.6</v>
      </c>
      <c r="U25" s="6">
        <f t="shared" si="8"/>
        <v>14.932178274250541</v>
      </c>
      <c r="W25" s="4">
        <v>26366</v>
      </c>
      <c r="X25" s="5">
        <v>49.8</v>
      </c>
      <c r="Y25" s="5">
        <v>66.7</v>
      </c>
      <c r="Z25" s="6">
        <f t="shared" si="9"/>
        <v>54.901715808762283</v>
      </c>
      <c r="AB25" s="4">
        <v>27308</v>
      </c>
      <c r="AC25" s="5">
        <v>51</v>
      </c>
      <c r="AD25" s="5">
        <v>57.4</v>
      </c>
      <c r="AE25" s="6">
        <f t="shared" si="10"/>
        <v>63.944775392454389</v>
      </c>
      <c r="AG25" s="4">
        <v>31788</v>
      </c>
      <c r="AH25" s="5">
        <v>50.5</v>
      </c>
      <c r="AI25" s="5">
        <v>61</v>
      </c>
      <c r="AJ25" s="6">
        <f t="shared" si="11"/>
        <v>70.042305658381807</v>
      </c>
      <c r="AL25" s="4">
        <v>30392</v>
      </c>
      <c r="AM25" s="5">
        <v>53.1</v>
      </c>
      <c r="AN25" s="5">
        <v>66.900000000000006</v>
      </c>
      <c r="AO25" s="6">
        <f t="shared" si="12"/>
        <v>67.602676347070968</v>
      </c>
      <c r="AQ25" s="4">
        <v>5655</v>
      </c>
      <c r="AR25" s="5">
        <v>7</v>
      </c>
      <c r="AS25" s="5">
        <v>67.3</v>
      </c>
      <c r="AT25" s="6">
        <f t="shared" si="13"/>
        <v>11.293917461534775</v>
      </c>
      <c r="AV25" s="4">
        <v>2190</v>
      </c>
      <c r="AW25" s="5">
        <v>6.5</v>
      </c>
      <c r="AX25" s="5">
        <v>12.5</v>
      </c>
      <c r="AY25" s="6">
        <f t="shared" si="14"/>
        <v>24.333333333333332</v>
      </c>
      <c r="BA25" s="4">
        <v>2263</v>
      </c>
      <c r="BB25" s="5">
        <v>5</v>
      </c>
      <c r="BC25" s="5">
        <v>13.9</v>
      </c>
      <c r="BD25" s="6">
        <f t="shared" si="15"/>
        <v>21.882494004796161</v>
      </c>
      <c r="BF25" s="4">
        <v>1449</v>
      </c>
      <c r="BG25" s="5">
        <v>6.4</v>
      </c>
      <c r="BH25" s="5">
        <v>14</v>
      </c>
      <c r="BI25" s="6">
        <f t="shared" si="16"/>
        <v>14.375</v>
      </c>
      <c r="BK25" s="40">
        <f t="shared" si="0"/>
        <v>1.6949152542372881E-2</v>
      </c>
      <c r="BL25" s="40">
        <f t="shared" si="1"/>
        <v>1.0600706713780918E-2</v>
      </c>
      <c r="BM25" s="40">
        <f t="shared" si="2"/>
        <v>0.82786885245901642</v>
      </c>
      <c r="BN25" s="40">
        <f t="shared" si="3"/>
        <v>0.79372197309417036</v>
      </c>
      <c r="BO25" s="40">
        <f t="shared" si="4"/>
        <v>0.35971223021582732</v>
      </c>
    </row>
    <row r="26" spans="1:67" x14ac:dyDescent="0.25">
      <c r="A26" s="3" t="s">
        <v>66</v>
      </c>
      <c r="B26" s="3">
        <v>18074</v>
      </c>
      <c r="C26" s="4">
        <v>626</v>
      </c>
      <c r="D26" s="5">
        <v>0.6</v>
      </c>
      <c r="E26" s="5">
        <v>3.7</v>
      </c>
      <c r="F26" s="6">
        <f t="shared" si="5"/>
        <v>22.74048241790177</v>
      </c>
      <c r="H26" s="4">
        <v>673</v>
      </c>
      <c r="I26" s="5">
        <v>0.6</v>
      </c>
      <c r="J26" s="5">
        <v>4.3</v>
      </c>
      <c r="K26" s="6">
        <f t="shared" si="6"/>
        <v>21.036509127281821</v>
      </c>
      <c r="M26" s="4">
        <v>683</v>
      </c>
      <c r="N26" s="5">
        <v>0.7</v>
      </c>
      <c r="O26" s="5">
        <v>2</v>
      </c>
      <c r="P26" s="6">
        <f t="shared" si="7"/>
        <v>47.430555555555557</v>
      </c>
      <c r="R26" s="4">
        <v>11653</v>
      </c>
      <c r="S26" s="5">
        <v>6.1</v>
      </c>
      <c r="T26" s="5">
        <v>43.9</v>
      </c>
      <c r="U26" s="6">
        <f t="shared" si="8"/>
        <v>35.677982707521984</v>
      </c>
      <c r="W26" s="4">
        <v>12633</v>
      </c>
      <c r="X26" s="5">
        <v>4</v>
      </c>
      <c r="Y26" s="5">
        <v>31.2</v>
      </c>
      <c r="Z26" s="6">
        <f t="shared" si="9"/>
        <v>56.236645299145302</v>
      </c>
      <c r="AB26" s="4">
        <v>10156</v>
      </c>
      <c r="AC26" s="5">
        <v>4.7</v>
      </c>
      <c r="AD26" s="5">
        <v>32.1</v>
      </c>
      <c r="AE26" s="6">
        <f t="shared" si="10"/>
        <v>42.52503935952835</v>
      </c>
      <c r="AG26" s="4">
        <v>7320</v>
      </c>
      <c r="AH26" s="5">
        <v>4.8</v>
      </c>
      <c r="AI26" s="5">
        <v>28</v>
      </c>
      <c r="AJ26" s="6">
        <f t="shared" si="11"/>
        <v>35.13824884792627</v>
      </c>
      <c r="AL26" s="4">
        <v>6993</v>
      </c>
      <c r="AM26" s="5">
        <v>25.9</v>
      </c>
      <c r="AN26" s="5">
        <v>27.2</v>
      </c>
      <c r="AO26" s="6">
        <f t="shared" si="12"/>
        <v>38.258272058823536</v>
      </c>
      <c r="AQ26" s="4">
        <v>6590</v>
      </c>
      <c r="AR26" s="5">
        <v>11.7</v>
      </c>
      <c r="AS26" s="5">
        <v>26</v>
      </c>
      <c r="AT26" s="6">
        <f t="shared" si="13"/>
        <v>34.067411083540115</v>
      </c>
      <c r="AV26" s="4">
        <v>6595</v>
      </c>
      <c r="AW26" s="5">
        <v>3.4</v>
      </c>
      <c r="AX26" s="5">
        <v>31</v>
      </c>
      <c r="AY26" s="6">
        <f t="shared" si="14"/>
        <v>29.547491039426522</v>
      </c>
      <c r="BA26" s="4">
        <v>4922</v>
      </c>
      <c r="BB26" s="5">
        <v>3.2</v>
      </c>
      <c r="BC26" s="5">
        <v>27.3</v>
      </c>
      <c r="BD26" s="6">
        <f t="shared" si="15"/>
        <v>24.232935523258103</v>
      </c>
      <c r="BF26" s="4">
        <v>12594</v>
      </c>
      <c r="BG26" s="5">
        <v>13.8</v>
      </c>
      <c r="BH26" s="5">
        <v>35.9</v>
      </c>
      <c r="BI26" s="6">
        <f t="shared" si="16"/>
        <v>48.72330547818013</v>
      </c>
      <c r="BK26" s="40">
        <f t="shared" si="0"/>
        <v>0.16216216216216214</v>
      </c>
      <c r="BL26" s="40">
        <f t="shared" si="1"/>
        <v>0.13895216400911162</v>
      </c>
      <c r="BM26" s="40">
        <f t="shared" si="2"/>
        <v>0.17142857142857143</v>
      </c>
      <c r="BN26" s="40">
        <f t="shared" si="3"/>
        <v>0.95220588235294112</v>
      </c>
      <c r="BO26" s="40">
        <f t="shared" si="4"/>
        <v>0.11721611721611722</v>
      </c>
    </row>
    <row r="27" spans="1:67" x14ac:dyDescent="0.25">
      <c r="A27" s="3" t="s">
        <v>66</v>
      </c>
      <c r="B27" s="3">
        <v>78457</v>
      </c>
      <c r="C27" s="4">
        <v>9513</v>
      </c>
      <c r="D27" s="5">
        <v>20.6</v>
      </c>
      <c r="E27" s="5">
        <v>22.5</v>
      </c>
      <c r="F27" s="6">
        <f t="shared" si="5"/>
        <v>56.827956989247312</v>
      </c>
      <c r="H27" s="4">
        <v>12435</v>
      </c>
      <c r="I27" s="5">
        <v>10.6</v>
      </c>
      <c r="J27" s="5">
        <v>31.7</v>
      </c>
      <c r="K27" s="6">
        <f t="shared" si="6"/>
        <v>52.724636206370207</v>
      </c>
      <c r="M27" s="4">
        <v>5529</v>
      </c>
      <c r="N27" s="5">
        <v>10.6</v>
      </c>
      <c r="O27" s="5">
        <v>14.1</v>
      </c>
      <c r="P27" s="6">
        <f t="shared" si="7"/>
        <v>54.462174940898343</v>
      </c>
      <c r="R27" s="4">
        <v>9088</v>
      </c>
      <c r="S27" s="5">
        <v>15</v>
      </c>
      <c r="T27" s="5">
        <v>40</v>
      </c>
      <c r="U27" s="6">
        <f t="shared" si="8"/>
        <v>30.537634408602152</v>
      </c>
      <c r="W27" s="4">
        <v>12512</v>
      </c>
      <c r="X27" s="5">
        <v>11.6</v>
      </c>
      <c r="Y27" s="5">
        <v>41.1</v>
      </c>
      <c r="Z27" s="6">
        <f t="shared" si="9"/>
        <v>42.281697756150308</v>
      </c>
      <c r="AB27" s="4">
        <v>13533</v>
      </c>
      <c r="AC27" s="5">
        <v>14.4</v>
      </c>
      <c r="AD27" s="5">
        <v>36.200000000000003</v>
      </c>
      <c r="AE27" s="6">
        <f t="shared" si="10"/>
        <v>50.247282124398495</v>
      </c>
      <c r="AG27" s="4">
        <v>9325</v>
      </c>
      <c r="AH27" s="5">
        <v>14.6</v>
      </c>
      <c r="AI27" s="5">
        <v>29.1</v>
      </c>
      <c r="AJ27" s="6">
        <f t="shared" si="11"/>
        <v>43.070797768170564</v>
      </c>
      <c r="AL27" s="4">
        <v>11447</v>
      </c>
      <c r="AM27" s="5">
        <v>20</v>
      </c>
      <c r="AN27" s="5">
        <v>24.1</v>
      </c>
      <c r="AO27" s="6">
        <f t="shared" si="12"/>
        <v>70.681436475004944</v>
      </c>
      <c r="AQ27" s="4">
        <v>11344</v>
      </c>
      <c r="AR27" s="5">
        <v>19.399999999999999</v>
      </c>
      <c r="AS27" s="5">
        <v>27.1</v>
      </c>
      <c r="AT27" s="6">
        <f t="shared" si="13"/>
        <v>56.26314327659405</v>
      </c>
      <c r="AV27" s="4">
        <v>5260</v>
      </c>
      <c r="AW27" s="5">
        <v>7.7</v>
      </c>
      <c r="AX27" s="5">
        <v>16.3</v>
      </c>
      <c r="AY27" s="6">
        <f t="shared" si="14"/>
        <v>44.819359236537153</v>
      </c>
      <c r="BA27" s="4">
        <v>9845</v>
      </c>
      <c r="BB27" s="5">
        <v>6.1</v>
      </c>
      <c r="BC27" s="5">
        <v>34.4</v>
      </c>
      <c r="BD27" s="6">
        <f t="shared" si="15"/>
        <v>38.466647911977994</v>
      </c>
      <c r="BF27" s="4">
        <v>12845</v>
      </c>
      <c r="BG27" s="5">
        <v>20.9</v>
      </c>
      <c r="BH27" s="5">
        <v>39.799999999999997</v>
      </c>
      <c r="BI27" s="6">
        <f t="shared" si="16"/>
        <v>44.824818537130099</v>
      </c>
      <c r="BK27" s="40">
        <f t="shared" si="0"/>
        <v>0.91555555555555557</v>
      </c>
      <c r="BL27" s="40">
        <f t="shared" si="1"/>
        <v>0.375</v>
      </c>
      <c r="BM27" s="40">
        <f t="shared" si="2"/>
        <v>0.50171821305841924</v>
      </c>
      <c r="BN27" s="40">
        <f t="shared" si="3"/>
        <v>0.82987551867219911</v>
      </c>
      <c r="BO27" s="40">
        <f t="shared" si="4"/>
        <v>0.17732558139534885</v>
      </c>
    </row>
    <row r="28" spans="1:67" x14ac:dyDescent="0.25">
      <c r="A28" s="3" t="s">
        <v>66</v>
      </c>
      <c r="B28" s="3">
        <v>15062</v>
      </c>
      <c r="C28" s="4">
        <v>1870</v>
      </c>
      <c r="D28" s="5">
        <v>2.4</v>
      </c>
      <c r="E28" s="5">
        <v>13.8</v>
      </c>
      <c r="F28" s="6">
        <f t="shared" si="5"/>
        <v>18.213339566775751</v>
      </c>
      <c r="H28" s="4">
        <v>2320</v>
      </c>
      <c r="I28" s="5">
        <v>0.7</v>
      </c>
      <c r="J28" s="5">
        <v>13</v>
      </c>
      <c r="K28" s="6">
        <f t="shared" si="6"/>
        <v>23.986765922249795</v>
      </c>
      <c r="M28" s="4">
        <v>2316</v>
      </c>
      <c r="N28" s="5">
        <v>4.9000000000000004</v>
      </c>
      <c r="O28" s="5">
        <v>15.4</v>
      </c>
      <c r="P28" s="6">
        <f t="shared" si="7"/>
        <v>20.887445887445889</v>
      </c>
      <c r="R28" s="4">
        <v>4022</v>
      </c>
      <c r="S28" s="5">
        <v>1.3</v>
      </c>
      <c r="T28" s="5">
        <v>15.5</v>
      </c>
      <c r="U28" s="6">
        <f t="shared" si="8"/>
        <v>34.87686437738467</v>
      </c>
      <c r="W28" s="4">
        <v>7973</v>
      </c>
      <c r="X28" s="5">
        <v>15.4</v>
      </c>
      <c r="Y28" s="5">
        <v>39.1</v>
      </c>
      <c r="Z28" s="6">
        <f t="shared" si="9"/>
        <v>28.321256038647341</v>
      </c>
      <c r="AB28" s="4">
        <v>12200</v>
      </c>
      <c r="AC28" s="5">
        <v>15.6</v>
      </c>
      <c r="AD28" s="5">
        <v>27.2</v>
      </c>
      <c r="AE28" s="6">
        <f t="shared" si="10"/>
        <v>60.28621125869703</v>
      </c>
      <c r="AG28" s="4">
        <v>7725</v>
      </c>
      <c r="AH28" s="5">
        <v>15</v>
      </c>
      <c r="AI28" s="5">
        <v>34.1</v>
      </c>
      <c r="AJ28" s="6">
        <f t="shared" si="11"/>
        <v>30.44886954876549</v>
      </c>
      <c r="AL28" s="4">
        <v>4364</v>
      </c>
      <c r="AM28" s="5">
        <v>5.0999999999999996</v>
      </c>
      <c r="AN28" s="5">
        <v>13.9</v>
      </c>
      <c r="AO28" s="6">
        <f t="shared" si="12"/>
        <v>46.719767043508043</v>
      </c>
      <c r="AQ28" s="4">
        <v>4005</v>
      </c>
      <c r="AR28" s="5">
        <v>4.3</v>
      </c>
      <c r="AS28" s="5">
        <v>16.899999999999999</v>
      </c>
      <c r="AT28" s="6">
        <f t="shared" si="13"/>
        <v>31.852452758159959</v>
      </c>
      <c r="AV28" s="4">
        <v>3719</v>
      </c>
      <c r="AW28" s="5">
        <v>8.9</v>
      </c>
      <c r="AX28" s="5">
        <v>14.5</v>
      </c>
      <c r="AY28" s="6">
        <f t="shared" si="14"/>
        <v>35.622605363984675</v>
      </c>
      <c r="BA28" s="4">
        <v>3003</v>
      </c>
      <c r="BB28" s="5">
        <v>7.3</v>
      </c>
      <c r="BC28" s="5">
        <v>13.7</v>
      </c>
      <c r="BD28" s="6">
        <f t="shared" si="15"/>
        <v>29.461973157522959</v>
      </c>
      <c r="BF28" s="4">
        <v>1972</v>
      </c>
      <c r="BG28" s="5">
        <v>4.3</v>
      </c>
      <c r="BH28" s="5">
        <v>11.3</v>
      </c>
      <c r="BI28" s="6">
        <f t="shared" si="16"/>
        <v>24.237954768928219</v>
      </c>
      <c r="BK28" s="40">
        <f t="shared" si="0"/>
        <v>0.17391304347826086</v>
      </c>
      <c r="BL28" s="40">
        <f t="shared" si="1"/>
        <v>8.387096774193549E-2</v>
      </c>
      <c r="BM28" s="40">
        <f t="shared" si="2"/>
        <v>0.43988269794721407</v>
      </c>
      <c r="BN28" s="40">
        <f t="shared" si="3"/>
        <v>0.36690647482014382</v>
      </c>
      <c r="BO28" s="40">
        <f t="shared" si="4"/>
        <v>0.53284671532846717</v>
      </c>
    </row>
    <row r="29" spans="1:67" x14ac:dyDescent="0.25">
      <c r="A29" s="3" t="s">
        <v>66</v>
      </c>
      <c r="B29" s="3">
        <v>90205</v>
      </c>
      <c r="C29" s="4">
        <v>903</v>
      </c>
      <c r="D29" s="5">
        <v>1.3</v>
      </c>
      <c r="E29" s="5">
        <v>7.7</v>
      </c>
      <c r="F29" s="6">
        <f t="shared" si="5"/>
        <v>15.762463343108504</v>
      </c>
      <c r="H29" s="4">
        <v>743</v>
      </c>
      <c r="I29" s="5">
        <v>1.6</v>
      </c>
      <c r="J29" s="5">
        <v>2.1</v>
      </c>
      <c r="K29" s="6">
        <f t="shared" si="6"/>
        <v>47.555043522785454</v>
      </c>
      <c r="M29" s="4">
        <v>1025</v>
      </c>
      <c r="N29" s="5">
        <v>1.4</v>
      </c>
      <c r="O29" s="5">
        <v>4.9000000000000004</v>
      </c>
      <c r="P29" s="6">
        <f t="shared" si="7"/>
        <v>29.053287981859405</v>
      </c>
      <c r="R29" s="4">
        <v>16254</v>
      </c>
      <c r="S29" s="5">
        <v>35.200000000000003</v>
      </c>
      <c r="T29" s="5">
        <v>58.6</v>
      </c>
      <c r="U29" s="6">
        <f t="shared" si="8"/>
        <v>37.281184630628644</v>
      </c>
      <c r="W29" s="4">
        <v>24821</v>
      </c>
      <c r="X29" s="5">
        <v>40.5</v>
      </c>
      <c r="Y29" s="5">
        <v>43.6</v>
      </c>
      <c r="Z29" s="6">
        <f t="shared" si="9"/>
        <v>79.067915392456683</v>
      </c>
      <c r="AB29" s="4">
        <v>22305</v>
      </c>
      <c r="AC29" s="5">
        <v>41.4</v>
      </c>
      <c r="AD29" s="5">
        <v>42.2</v>
      </c>
      <c r="AE29" s="6">
        <f t="shared" si="10"/>
        <v>71.042271823880128</v>
      </c>
      <c r="AG29" s="4">
        <v>23595</v>
      </c>
      <c r="AH29" s="5">
        <v>42</v>
      </c>
      <c r="AI29" s="5">
        <v>43.5</v>
      </c>
      <c r="AJ29" s="6">
        <f t="shared" si="11"/>
        <v>72.905079718205414</v>
      </c>
      <c r="AL29" s="4">
        <v>14551</v>
      </c>
      <c r="AM29" s="5">
        <v>21.1</v>
      </c>
      <c r="AN29" s="5">
        <v>23.5</v>
      </c>
      <c r="AO29" s="6">
        <f t="shared" si="12"/>
        <v>92.141590678824727</v>
      </c>
      <c r="AQ29" s="4">
        <v>15195</v>
      </c>
      <c r="AR29" s="5">
        <v>21.1</v>
      </c>
      <c r="AS29" s="5">
        <v>23.2</v>
      </c>
      <c r="AT29" s="6">
        <f t="shared" si="13"/>
        <v>88.03184093437153</v>
      </c>
      <c r="AV29" s="4">
        <v>3931</v>
      </c>
      <c r="AW29" s="5">
        <v>9.6999999999999993</v>
      </c>
      <c r="AX29" s="5">
        <v>20.3</v>
      </c>
      <c r="AY29" s="6">
        <f t="shared" si="14"/>
        <v>26.895183360700603</v>
      </c>
      <c r="BA29" s="4">
        <v>27014</v>
      </c>
      <c r="BB29" s="5">
        <v>43.3</v>
      </c>
      <c r="BC29" s="5">
        <v>111.6</v>
      </c>
      <c r="BD29" s="6">
        <f t="shared" si="15"/>
        <v>32.535071491887308</v>
      </c>
      <c r="BF29" s="4">
        <v>3593</v>
      </c>
      <c r="BG29" s="5">
        <v>1.7</v>
      </c>
      <c r="BH29" s="5">
        <v>20.399999999999999</v>
      </c>
      <c r="BI29" s="6">
        <f t="shared" si="16"/>
        <v>24.462145969498913</v>
      </c>
      <c r="BK29" s="40">
        <f t="shared" si="0"/>
        <v>0.16883116883116883</v>
      </c>
      <c r="BL29" s="40">
        <f t="shared" si="1"/>
        <v>0.60068259385665534</v>
      </c>
      <c r="BM29" s="40">
        <f t="shared" si="2"/>
        <v>0.96551724137931039</v>
      </c>
      <c r="BN29" s="40">
        <f t="shared" si="3"/>
        <v>0.89787234042553199</v>
      </c>
      <c r="BO29" s="40">
        <f t="shared" si="4"/>
        <v>0.38799283154121861</v>
      </c>
    </row>
    <row r="30" spans="1:67" x14ac:dyDescent="0.25">
      <c r="A30" s="3" t="s">
        <v>66</v>
      </c>
      <c r="B30" s="3">
        <v>89309</v>
      </c>
      <c r="C30" s="4">
        <v>8902</v>
      </c>
      <c r="D30" s="5">
        <v>3.5</v>
      </c>
      <c r="E30" s="5">
        <v>36.200000000000003</v>
      </c>
      <c r="F30" s="6">
        <f t="shared" si="5"/>
        <v>33.052634705637729</v>
      </c>
      <c r="H30" s="4">
        <v>996</v>
      </c>
      <c r="I30" s="5">
        <v>1.6</v>
      </c>
      <c r="J30" s="5">
        <v>3.7</v>
      </c>
      <c r="K30" s="6">
        <f t="shared" si="6"/>
        <v>36.181342632955534</v>
      </c>
      <c r="M30" s="4">
        <v>927</v>
      </c>
      <c r="N30" s="5">
        <v>1.5</v>
      </c>
      <c r="O30" s="5">
        <v>3.1</v>
      </c>
      <c r="P30" s="6">
        <f t="shared" si="7"/>
        <v>41.532258064516128</v>
      </c>
      <c r="R30" s="4">
        <v>26024</v>
      </c>
      <c r="S30" s="5">
        <v>31.2</v>
      </c>
      <c r="T30" s="5">
        <v>106.9</v>
      </c>
      <c r="U30" s="6">
        <f t="shared" si="8"/>
        <v>32.720762042708991</v>
      </c>
      <c r="W30" s="4">
        <v>68093</v>
      </c>
      <c r="X30" s="5">
        <v>96.8</v>
      </c>
      <c r="Y30" s="5">
        <v>189.6</v>
      </c>
      <c r="Z30" s="6">
        <f t="shared" si="9"/>
        <v>49.880596577590246</v>
      </c>
      <c r="AB30" s="4">
        <v>31735</v>
      </c>
      <c r="AC30" s="5">
        <v>12.9</v>
      </c>
      <c r="AD30" s="5">
        <v>103.8</v>
      </c>
      <c r="AE30" s="6">
        <f t="shared" si="10"/>
        <v>41.093034578490482</v>
      </c>
      <c r="AG30" s="4">
        <v>8463</v>
      </c>
      <c r="AH30" s="5">
        <v>11.7</v>
      </c>
      <c r="AI30" s="5">
        <v>26.2</v>
      </c>
      <c r="AJ30" s="6">
        <f t="shared" si="11"/>
        <v>43.416030534351144</v>
      </c>
      <c r="AL30" s="4">
        <v>6095</v>
      </c>
      <c r="AM30" s="5">
        <v>18.8</v>
      </c>
      <c r="AN30" s="5">
        <v>21.3</v>
      </c>
      <c r="AO30" s="6">
        <f t="shared" si="12"/>
        <v>42.581880169908338</v>
      </c>
      <c r="AQ30" s="4">
        <v>7880</v>
      </c>
      <c r="AR30" s="5">
        <v>8.8000000000000007</v>
      </c>
      <c r="AS30" s="5">
        <v>26</v>
      </c>
      <c r="AT30" s="6">
        <f t="shared" si="13"/>
        <v>40.73614557485525</v>
      </c>
      <c r="AV30" s="4">
        <v>7922</v>
      </c>
      <c r="AW30" s="5">
        <v>6.4</v>
      </c>
      <c r="AX30" s="5">
        <v>39</v>
      </c>
      <c r="AY30" s="6">
        <f t="shared" si="14"/>
        <v>28.212250712250711</v>
      </c>
      <c r="BA30" s="4">
        <v>9221</v>
      </c>
      <c r="BB30" s="5">
        <v>3.5</v>
      </c>
      <c r="BC30" s="5">
        <v>33.299999999999997</v>
      </c>
      <c r="BD30" s="6">
        <f t="shared" si="15"/>
        <v>37.21867028318642</v>
      </c>
      <c r="BF30" s="4">
        <v>13235</v>
      </c>
      <c r="BG30" s="5">
        <v>27.8</v>
      </c>
      <c r="BH30" s="5">
        <v>56.7</v>
      </c>
      <c r="BI30" s="6">
        <f t="shared" si="16"/>
        <v>32.419655104840288</v>
      </c>
      <c r="BK30" s="40">
        <f t="shared" si="0"/>
        <v>9.6685082872928166E-2</v>
      </c>
      <c r="BL30" s="40">
        <f t="shared" si="1"/>
        <v>0.29186155285313375</v>
      </c>
      <c r="BM30" s="40">
        <f t="shared" si="2"/>
        <v>0.44656488549618317</v>
      </c>
      <c r="BN30" s="40">
        <f t="shared" si="3"/>
        <v>0.88262910798122063</v>
      </c>
      <c r="BO30" s="40">
        <f t="shared" si="4"/>
        <v>0.10510510510510511</v>
      </c>
    </row>
    <row r="31" spans="1:67" x14ac:dyDescent="0.25">
      <c r="A31" s="3" t="s">
        <v>66</v>
      </c>
      <c r="B31" s="3">
        <v>69060</v>
      </c>
      <c r="C31" s="4">
        <v>7244</v>
      </c>
      <c r="D31" s="5">
        <v>5.3</v>
      </c>
      <c r="E31" s="5">
        <v>38.700000000000003</v>
      </c>
      <c r="F31" s="6">
        <f t="shared" si="5"/>
        <v>25.159067544663941</v>
      </c>
      <c r="H31" s="4">
        <v>1624</v>
      </c>
      <c r="I31" s="5">
        <v>4.5999999999999996</v>
      </c>
      <c r="J31" s="5">
        <v>9.1</v>
      </c>
      <c r="K31" s="6">
        <f t="shared" si="6"/>
        <v>23.986765922249795</v>
      </c>
      <c r="M31" s="4">
        <v>1605</v>
      </c>
      <c r="N31" s="5">
        <v>1.6</v>
      </c>
      <c r="O31" s="5">
        <v>9.8000000000000007</v>
      </c>
      <c r="P31" s="6">
        <f t="shared" si="7"/>
        <v>22.74659863945578</v>
      </c>
      <c r="R31" s="4">
        <v>24225</v>
      </c>
      <c r="S31" s="5">
        <v>33.5</v>
      </c>
      <c r="T31" s="5">
        <v>111.4</v>
      </c>
      <c r="U31" s="6">
        <f t="shared" si="8"/>
        <v>29.228441535877685</v>
      </c>
      <c r="W31" s="4">
        <v>42727</v>
      </c>
      <c r="X31" s="5">
        <v>55.1</v>
      </c>
      <c r="Y31" s="5">
        <v>125.1</v>
      </c>
      <c r="Z31" s="6">
        <f t="shared" si="9"/>
        <v>47.436495248245848</v>
      </c>
      <c r="AB31" s="4">
        <v>43959</v>
      </c>
      <c r="AC31" s="5">
        <v>64</v>
      </c>
      <c r="AD31" s="5">
        <v>114.6</v>
      </c>
      <c r="AE31" s="6">
        <f t="shared" si="10"/>
        <v>51.557310139053094</v>
      </c>
      <c r="AG31" s="4">
        <v>48293</v>
      </c>
      <c r="AH31" s="5">
        <v>81</v>
      </c>
      <c r="AI31" s="5">
        <v>132.30000000000001</v>
      </c>
      <c r="AJ31" s="6">
        <f t="shared" si="11"/>
        <v>49.062695568071909</v>
      </c>
      <c r="AL31" s="4">
        <v>51378</v>
      </c>
      <c r="AM31" s="5">
        <v>74.8</v>
      </c>
      <c r="AN31" s="5">
        <v>135.9</v>
      </c>
      <c r="AO31" s="6">
        <f t="shared" si="12"/>
        <v>56.258540943971404</v>
      </c>
      <c r="AQ31" s="4">
        <v>37584</v>
      </c>
      <c r="AR31" s="5">
        <v>75.2</v>
      </c>
      <c r="AS31" s="5">
        <v>121.4</v>
      </c>
      <c r="AT31" s="6">
        <f t="shared" si="13"/>
        <v>41.611308922782591</v>
      </c>
      <c r="AV31" s="4">
        <v>20751</v>
      </c>
      <c r="AW31" s="5">
        <v>28.2</v>
      </c>
      <c r="AX31" s="5">
        <v>63.2</v>
      </c>
      <c r="AY31" s="6">
        <f t="shared" si="14"/>
        <v>45.602584388185655</v>
      </c>
      <c r="BA31" s="4">
        <v>14680</v>
      </c>
      <c r="BB31" s="5">
        <v>10.199999999999999</v>
      </c>
      <c r="BC31" s="5">
        <v>92.7</v>
      </c>
      <c r="BD31" s="6">
        <f t="shared" si="15"/>
        <v>21.284986834626672</v>
      </c>
      <c r="BF31" s="4">
        <v>36785</v>
      </c>
      <c r="BG31" s="5">
        <v>63</v>
      </c>
      <c r="BH31" s="5">
        <v>84.7</v>
      </c>
      <c r="BI31" s="6">
        <f t="shared" si="16"/>
        <v>60.319100091827366</v>
      </c>
      <c r="BK31" s="40">
        <f t="shared" si="0"/>
        <v>0.13695090439276483</v>
      </c>
      <c r="BL31" s="40">
        <f t="shared" si="1"/>
        <v>0.3007181328545781</v>
      </c>
      <c r="BM31" s="40">
        <f t="shared" si="2"/>
        <v>0.61224489795918358</v>
      </c>
      <c r="BN31" s="40">
        <f t="shared" si="3"/>
        <v>0.55040470934510666</v>
      </c>
      <c r="BO31" s="40">
        <f t="shared" si="4"/>
        <v>0.11003236245954691</v>
      </c>
    </row>
    <row r="32" spans="1:67" x14ac:dyDescent="0.25">
      <c r="A32" s="3" t="s">
        <v>66</v>
      </c>
      <c r="B32" s="3">
        <v>66435</v>
      </c>
      <c r="C32" s="4">
        <v>42812</v>
      </c>
      <c r="D32" s="5">
        <v>65.099999999999994</v>
      </c>
      <c r="E32" s="5">
        <v>128.69999999999999</v>
      </c>
      <c r="F32" s="6">
        <f t="shared" si="5"/>
        <v>44.710964065802784</v>
      </c>
      <c r="H32" s="4">
        <v>34491</v>
      </c>
      <c r="I32" s="5">
        <v>74.2</v>
      </c>
      <c r="J32" s="5">
        <v>112.2</v>
      </c>
      <c r="K32" s="6">
        <f t="shared" si="6"/>
        <v>41.318066816169285</v>
      </c>
      <c r="M32" s="4">
        <v>25645</v>
      </c>
      <c r="N32" s="5">
        <v>72.8</v>
      </c>
      <c r="O32" s="5">
        <v>106.8</v>
      </c>
      <c r="P32" s="6">
        <f t="shared" si="7"/>
        <v>33.350239284228046</v>
      </c>
      <c r="R32" s="4">
        <v>20533</v>
      </c>
      <c r="S32" s="5">
        <v>7.7</v>
      </c>
      <c r="T32" s="5">
        <v>87.3</v>
      </c>
      <c r="U32" s="6">
        <f t="shared" si="8"/>
        <v>31.612964810503886</v>
      </c>
      <c r="W32" s="4">
        <v>20021</v>
      </c>
      <c r="X32" s="5">
        <v>28.5</v>
      </c>
      <c r="Y32" s="5">
        <v>90.3</v>
      </c>
      <c r="Z32" s="6">
        <f t="shared" si="9"/>
        <v>30.793958410237479</v>
      </c>
      <c r="AB32" s="4">
        <v>21426</v>
      </c>
      <c r="AC32" s="5">
        <v>18.600000000000001</v>
      </c>
      <c r="AD32" s="5">
        <v>97</v>
      </c>
      <c r="AE32" s="6">
        <f t="shared" si="10"/>
        <v>29.689058862653809</v>
      </c>
      <c r="AG32" s="4">
        <v>23194</v>
      </c>
      <c r="AH32" s="5">
        <v>20.6</v>
      </c>
      <c r="AI32" s="5">
        <v>83.6</v>
      </c>
      <c r="AJ32" s="6">
        <f t="shared" si="11"/>
        <v>37.290348304779549</v>
      </c>
      <c r="AL32" s="4">
        <v>20732</v>
      </c>
      <c r="AM32" s="5">
        <v>66.099999999999994</v>
      </c>
      <c r="AN32" s="5">
        <v>86.8</v>
      </c>
      <c r="AO32" s="6">
        <f t="shared" si="12"/>
        <v>35.542846170726357</v>
      </c>
      <c r="AQ32" s="4">
        <v>25771</v>
      </c>
      <c r="AR32" s="5">
        <v>61</v>
      </c>
      <c r="AS32" s="5">
        <v>94.7</v>
      </c>
      <c r="AT32" s="6">
        <f t="shared" si="13"/>
        <v>36.57702308364842</v>
      </c>
      <c r="AV32" s="4">
        <v>21326</v>
      </c>
      <c r="AW32" s="5">
        <v>79.2</v>
      </c>
      <c r="AX32" s="5">
        <v>99.2</v>
      </c>
      <c r="AY32" s="6">
        <f t="shared" si="14"/>
        <v>29.858310931899641</v>
      </c>
      <c r="BA32" s="4">
        <v>22250</v>
      </c>
      <c r="BB32" s="5">
        <v>67.599999999999994</v>
      </c>
      <c r="BC32" s="5">
        <v>90.7</v>
      </c>
      <c r="BD32" s="6">
        <f t="shared" si="15"/>
        <v>32.972341762397598</v>
      </c>
      <c r="BF32" s="4">
        <v>25130</v>
      </c>
      <c r="BG32" s="5">
        <v>71.7</v>
      </c>
      <c r="BH32" s="5">
        <v>96.6</v>
      </c>
      <c r="BI32" s="6">
        <f t="shared" si="16"/>
        <v>36.131239935587764</v>
      </c>
      <c r="BK32" s="40">
        <f t="shared" si="0"/>
        <v>0.5058275058275058</v>
      </c>
      <c r="BL32" s="40">
        <f t="shared" si="1"/>
        <v>8.8201603665521197E-2</v>
      </c>
      <c r="BM32" s="40">
        <f t="shared" si="2"/>
        <v>0.24641148325358855</v>
      </c>
      <c r="BN32" s="40">
        <f t="shared" si="3"/>
        <v>0.76152073732718895</v>
      </c>
      <c r="BO32" s="40">
        <f t="shared" si="4"/>
        <v>0.74531422271223802</v>
      </c>
    </row>
    <row r="33" spans="1:67" x14ac:dyDescent="0.25">
      <c r="A33" s="3" t="s">
        <v>66</v>
      </c>
      <c r="B33" s="3">
        <v>5750</v>
      </c>
      <c r="C33" s="4">
        <v>183</v>
      </c>
      <c r="D33" s="5">
        <v>0.2</v>
      </c>
      <c r="E33" s="5">
        <v>0.3</v>
      </c>
      <c r="F33" s="6">
        <f t="shared" si="5"/>
        <v>81.989247311827967</v>
      </c>
      <c r="H33" s="4">
        <v>182</v>
      </c>
      <c r="I33" s="5">
        <v>0.2</v>
      </c>
      <c r="J33" s="5">
        <v>0.3</v>
      </c>
      <c r="K33" s="6">
        <f t="shared" si="6"/>
        <v>81.541218637992841</v>
      </c>
      <c r="M33" s="4">
        <v>179</v>
      </c>
      <c r="N33" s="5">
        <v>0.2</v>
      </c>
      <c r="O33" s="5">
        <v>0.3</v>
      </c>
      <c r="P33" s="6">
        <f t="shared" si="7"/>
        <v>82.870370370370367</v>
      </c>
      <c r="R33" s="4">
        <v>184</v>
      </c>
      <c r="S33" s="5">
        <v>0.2</v>
      </c>
      <c r="T33" s="5">
        <v>0.3</v>
      </c>
      <c r="U33" s="6">
        <f t="shared" si="8"/>
        <v>82.437275985663092</v>
      </c>
      <c r="W33" s="4">
        <v>1409</v>
      </c>
      <c r="X33" s="5">
        <v>0.2</v>
      </c>
      <c r="Y33" s="5">
        <v>30.3</v>
      </c>
      <c r="Z33" s="6">
        <f t="shared" si="9"/>
        <v>6.4585625229189585</v>
      </c>
      <c r="AB33" s="4">
        <v>7502</v>
      </c>
      <c r="AC33" s="5">
        <v>0.2</v>
      </c>
      <c r="AD33" s="5">
        <v>32.4</v>
      </c>
      <c r="AE33" s="6">
        <f t="shared" si="10"/>
        <v>31.121399176954736</v>
      </c>
      <c r="AG33" s="4">
        <v>10205</v>
      </c>
      <c r="AH33" s="5">
        <v>12.5</v>
      </c>
      <c r="AI33" s="5">
        <v>35.799999999999997</v>
      </c>
      <c r="AJ33" s="6">
        <f t="shared" si="11"/>
        <v>38.31396047335857</v>
      </c>
      <c r="AL33" s="4">
        <v>3659</v>
      </c>
      <c r="AM33" s="5">
        <v>0.2</v>
      </c>
      <c r="AN33" s="5">
        <v>21.9</v>
      </c>
      <c r="AO33" s="6">
        <f t="shared" si="12"/>
        <v>24.862741900413134</v>
      </c>
      <c r="AQ33" s="4">
        <v>189</v>
      </c>
      <c r="AR33" s="5">
        <v>0.3</v>
      </c>
      <c r="AS33" s="5">
        <v>0.3</v>
      </c>
      <c r="AT33" s="6">
        <f t="shared" si="13"/>
        <v>84.677419354838719</v>
      </c>
      <c r="AV33" s="4">
        <v>183</v>
      </c>
      <c r="AW33" s="5">
        <v>0.3</v>
      </c>
      <c r="AX33" s="5">
        <v>0.3</v>
      </c>
      <c r="AY33" s="6">
        <f t="shared" si="14"/>
        <v>84.722222222222229</v>
      </c>
      <c r="BA33" s="4">
        <v>191</v>
      </c>
      <c r="BB33" s="5">
        <v>0.3</v>
      </c>
      <c r="BC33" s="5">
        <v>0.3</v>
      </c>
      <c r="BD33" s="6">
        <f t="shared" si="15"/>
        <v>85.57347670250897</v>
      </c>
      <c r="BF33" s="4">
        <v>185</v>
      </c>
      <c r="BG33" s="5">
        <v>0.3</v>
      </c>
      <c r="BH33" s="5">
        <v>0.3</v>
      </c>
      <c r="BI33" s="6">
        <f t="shared" si="16"/>
        <v>85.648148148148152</v>
      </c>
      <c r="BK33" s="40">
        <f t="shared" si="0"/>
        <v>0.66666666666666674</v>
      </c>
      <c r="BL33" s="40">
        <f t="shared" si="1"/>
        <v>0.66666666666666674</v>
      </c>
      <c r="BM33" s="40">
        <f t="shared" si="2"/>
        <v>0.34916201117318441</v>
      </c>
      <c r="BN33" s="40">
        <f t="shared" si="3"/>
        <v>9.1324200913242021E-3</v>
      </c>
      <c r="BO33" s="40">
        <f t="shared" si="4"/>
        <v>1</v>
      </c>
    </row>
    <row r="34" spans="1:67" x14ac:dyDescent="0.25">
      <c r="A34" s="3" t="s">
        <v>66</v>
      </c>
      <c r="B34" s="3">
        <v>56116</v>
      </c>
      <c r="C34" s="4">
        <v>271</v>
      </c>
      <c r="D34" s="5">
        <v>0.2</v>
      </c>
      <c r="E34" s="5">
        <v>4.9000000000000004</v>
      </c>
      <c r="F34" s="6">
        <f t="shared" si="5"/>
        <v>7.4336186087338154</v>
      </c>
      <c r="H34" s="4">
        <v>274</v>
      </c>
      <c r="I34" s="5">
        <v>0.2</v>
      </c>
      <c r="J34" s="5">
        <v>5.7</v>
      </c>
      <c r="K34" s="6">
        <f t="shared" si="6"/>
        <v>6.4610450858328612</v>
      </c>
      <c r="M34" s="4">
        <v>395</v>
      </c>
      <c r="N34" s="5">
        <v>1.3</v>
      </c>
      <c r="O34" s="5">
        <v>5.5</v>
      </c>
      <c r="P34" s="6">
        <f t="shared" si="7"/>
        <v>9.974747474747474</v>
      </c>
      <c r="R34" s="4">
        <v>4958</v>
      </c>
      <c r="S34" s="5">
        <v>8.6999999999999993</v>
      </c>
      <c r="T34" s="5">
        <v>20.100000000000001</v>
      </c>
      <c r="U34" s="6">
        <f t="shared" si="8"/>
        <v>33.154121863799283</v>
      </c>
      <c r="W34" s="4">
        <v>13146</v>
      </c>
      <c r="X34" s="5">
        <v>0</v>
      </c>
      <c r="Y34" s="5">
        <v>42.4</v>
      </c>
      <c r="Z34" s="6">
        <f t="shared" si="9"/>
        <v>43.062106918238996</v>
      </c>
      <c r="AB34" s="4">
        <v>22943</v>
      </c>
      <c r="AC34" s="5">
        <v>42.9</v>
      </c>
      <c r="AD34" s="5">
        <v>44.4</v>
      </c>
      <c r="AE34" s="6">
        <f t="shared" si="10"/>
        <v>69.453526106751923</v>
      </c>
      <c r="AG34" s="4">
        <v>19054</v>
      </c>
      <c r="AH34" s="5">
        <v>42.8</v>
      </c>
      <c r="AI34" s="5">
        <v>48.2</v>
      </c>
      <c r="AJ34" s="6">
        <f t="shared" si="11"/>
        <v>53.133226252621242</v>
      </c>
      <c r="AL34" s="4">
        <v>18993</v>
      </c>
      <c r="AM34" s="5">
        <v>26.8</v>
      </c>
      <c r="AN34" s="5">
        <v>41.3</v>
      </c>
      <c r="AO34" s="6">
        <f t="shared" si="12"/>
        <v>68.434365271532343</v>
      </c>
      <c r="AQ34" s="4">
        <v>10986</v>
      </c>
      <c r="AR34" s="5">
        <v>17.8</v>
      </c>
      <c r="AS34" s="5">
        <v>42.9</v>
      </c>
      <c r="AT34" s="6">
        <f t="shared" si="13"/>
        <v>34.419881194074748</v>
      </c>
      <c r="AV34" s="4">
        <v>3644</v>
      </c>
      <c r="AW34" s="5">
        <v>11.2</v>
      </c>
      <c r="AX34" s="5">
        <v>14.1</v>
      </c>
      <c r="AY34" s="6">
        <f t="shared" si="14"/>
        <v>35.894405043341216</v>
      </c>
      <c r="BA34" s="4">
        <v>1629</v>
      </c>
      <c r="BB34" s="5">
        <v>7.4</v>
      </c>
      <c r="BC34" s="5">
        <v>9.6999999999999993</v>
      </c>
      <c r="BD34" s="6">
        <f t="shared" si="15"/>
        <v>22.572331227136683</v>
      </c>
      <c r="BF34" s="4">
        <v>1028</v>
      </c>
      <c r="BG34" s="5">
        <v>0.4</v>
      </c>
      <c r="BH34" s="5">
        <v>11.2</v>
      </c>
      <c r="BI34" s="6">
        <f t="shared" si="16"/>
        <v>12.748015873015875</v>
      </c>
      <c r="BK34" s="40">
        <f t="shared" si="0"/>
        <v>4.0816326530612242E-2</v>
      </c>
      <c r="BL34" s="40">
        <f t="shared" si="1"/>
        <v>0.43283582089552231</v>
      </c>
      <c r="BM34" s="40">
        <f t="shared" si="2"/>
        <v>0.88796680497925295</v>
      </c>
      <c r="BN34" s="40">
        <f t="shared" si="3"/>
        <v>0.64891041162227614</v>
      </c>
      <c r="BO34" s="40">
        <f t="shared" si="4"/>
        <v>0.7628865979381444</v>
      </c>
    </row>
    <row r="35" spans="1:67" x14ac:dyDescent="0.25">
      <c r="A35" s="3" t="s">
        <v>66</v>
      </c>
      <c r="B35" s="3">
        <v>45307</v>
      </c>
      <c r="C35" s="4">
        <v>6859</v>
      </c>
      <c r="D35" s="5">
        <v>9.5</v>
      </c>
      <c r="E35" s="5">
        <v>18.600000000000001</v>
      </c>
      <c r="F35" s="6">
        <f t="shared" si="5"/>
        <v>49.564978610243955</v>
      </c>
      <c r="H35" s="4">
        <v>7917</v>
      </c>
      <c r="I35" s="5">
        <v>11</v>
      </c>
      <c r="J35" s="5">
        <v>18.600000000000001</v>
      </c>
      <c r="K35" s="6">
        <f t="shared" si="6"/>
        <v>57.210371141172381</v>
      </c>
      <c r="M35" s="4">
        <v>7608</v>
      </c>
      <c r="N35" s="5">
        <v>9.5</v>
      </c>
      <c r="O35" s="5">
        <v>18.7</v>
      </c>
      <c r="P35" s="6">
        <f t="shared" si="7"/>
        <v>56.506238859180037</v>
      </c>
      <c r="R35" s="4">
        <v>13820</v>
      </c>
      <c r="S35" s="5">
        <v>15.8</v>
      </c>
      <c r="T35" s="5">
        <v>61.7</v>
      </c>
      <c r="U35" s="6">
        <f t="shared" si="8"/>
        <v>30.10578414457747</v>
      </c>
      <c r="W35" s="4">
        <v>27052</v>
      </c>
      <c r="X35" s="5">
        <v>27.4</v>
      </c>
      <c r="Y35" s="5">
        <v>73.3</v>
      </c>
      <c r="Z35" s="6">
        <f t="shared" si="9"/>
        <v>51.258147642867968</v>
      </c>
      <c r="AB35" s="4">
        <v>21998</v>
      </c>
      <c r="AC35" s="5">
        <v>15.5</v>
      </c>
      <c r="AD35" s="5">
        <v>54</v>
      </c>
      <c r="AE35" s="6">
        <f t="shared" si="10"/>
        <v>54.754082039028276</v>
      </c>
      <c r="AG35" s="4">
        <v>18695</v>
      </c>
      <c r="AH35" s="5">
        <v>16.7</v>
      </c>
      <c r="AI35" s="5">
        <v>43.4</v>
      </c>
      <c r="AJ35" s="6">
        <f t="shared" si="11"/>
        <v>57.89789901392399</v>
      </c>
      <c r="AL35" s="4">
        <v>16728</v>
      </c>
      <c r="AM35" s="5">
        <v>14.6</v>
      </c>
      <c r="AN35" s="5">
        <v>43.1</v>
      </c>
      <c r="AO35" s="6">
        <f t="shared" si="12"/>
        <v>57.756049055352996</v>
      </c>
      <c r="AQ35" s="4">
        <v>12917</v>
      </c>
      <c r="AR35" s="5">
        <v>15.4</v>
      </c>
      <c r="AS35" s="5">
        <v>40</v>
      </c>
      <c r="AT35" s="6">
        <f t="shared" si="13"/>
        <v>43.403897849462368</v>
      </c>
      <c r="AV35" s="4">
        <v>8375</v>
      </c>
      <c r="AW35" s="5">
        <v>6.2</v>
      </c>
      <c r="AX35" s="5">
        <v>27.8</v>
      </c>
      <c r="AY35" s="6">
        <f t="shared" si="14"/>
        <v>41.841526778577141</v>
      </c>
      <c r="BA35" s="4">
        <v>8249</v>
      </c>
      <c r="BB35" s="5">
        <v>5</v>
      </c>
      <c r="BC35" s="5">
        <v>37.9</v>
      </c>
      <c r="BD35" s="6">
        <f t="shared" si="15"/>
        <v>29.254262774136809</v>
      </c>
      <c r="BF35" s="4">
        <v>5783</v>
      </c>
      <c r="BG35" s="5">
        <v>2.9</v>
      </c>
      <c r="BH35" s="5">
        <v>35.4</v>
      </c>
      <c r="BI35" s="6">
        <f t="shared" si="16"/>
        <v>22.68910860012555</v>
      </c>
      <c r="BK35" s="40">
        <f t="shared" si="0"/>
        <v>0.510752688172043</v>
      </c>
      <c r="BL35" s="40">
        <f t="shared" si="1"/>
        <v>0.2560777957860616</v>
      </c>
      <c r="BM35" s="40">
        <f t="shared" si="2"/>
        <v>0.3847926267281106</v>
      </c>
      <c r="BN35" s="40">
        <f t="shared" si="3"/>
        <v>0.3387470997679814</v>
      </c>
      <c r="BO35" s="40">
        <f t="shared" si="4"/>
        <v>0.13192612137203166</v>
      </c>
    </row>
    <row r="36" spans="1:67" x14ac:dyDescent="0.25">
      <c r="A36" s="3" t="s">
        <v>66</v>
      </c>
      <c r="B36" s="3">
        <v>27348</v>
      </c>
      <c r="C36" s="4">
        <v>15774</v>
      </c>
      <c r="D36" s="5">
        <v>21.9</v>
      </c>
      <c r="E36" s="5">
        <v>41.3</v>
      </c>
      <c r="F36" s="6">
        <f t="shared" si="5"/>
        <v>51.335624463016487</v>
      </c>
      <c r="H36" s="4">
        <v>3016</v>
      </c>
      <c r="I36" s="5">
        <v>6.2</v>
      </c>
      <c r="J36" s="5">
        <v>17.2</v>
      </c>
      <c r="K36" s="6">
        <f t="shared" si="6"/>
        <v>23.568392098024507</v>
      </c>
      <c r="M36" s="4">
        <v>2653</v>
      </c>
      <c r="N36" s="5">
        <v>7.9</v>
      </c>
      <c r="O36" s="5">
        <v>12.2</v>
      </c>
      <c r="P36" s="6">
        <f t="shared" si="7"/>
        <v>30.202641165755921</v>
      </c>
      <c r="R36" s="4">
        <v>7812</v>
      </c>
      <c r="S36" s="5">
        <v>30.6</v>
      </c>
      <c r="T36" s="5">
        <v>32.299999999999997</v>
      </c>
      <c r="U36" s="6">
        <f t="shared" si="8"/>
        <v>32.507739938080498</v>
      </c>
      <c r="W36" s="4">
        <v>11119</v>
      </c>
      <c r="X36" s="5">
        <v>17</v>
      </c>
      <c r="Y36" s="5">
        <v>27.8</v>
      </c>
      <c r="Z36" s="6">
        <f t="shared" si="9"/>
        <v>55.550559552358116</v>
      </c>
      <c r="AB36" s="4">
        <v>11169</v>
      </c>
      <c r="AC36" s="5">
        <v>16.8</v>
      </c>
      <c r="AD36" s="5">
        <v>22.6</v>
      </c>
      <c r="AE36" s="6">
        <f t="shared" si="10"/>
        <v>66.425206965458173</v>
      </c>
      <c r="AG36" s="4">
        <v>11662</v>
      </c>
      <c r="AH36" s="5">
        <v>16</v>
      </c>
      <c r="AI36" s="5">
        <v>22.5</v>
      </c>
      <c r="AJ36" s="6">
        <f t="shared" si="11"/>
        <v>69.665471923536444</v>
      </c>
      <c r="AL36" s="4">
        <v>10583</v>
      </c>
      <c r="AM36" s="5">
        <v>14</v>
      </c>
      <c r="AN36" s="5">
        <v>21.3</v>
      </c>
      <c r="AO36" s="6">
        <f t="shared" si="12"/>
        <v>73.936675609210823</v>
      </c>
      <c r="AQ36" s="4">
        <v>11800</v>
      </c>
      <c r="AR36" s="5">
        <v>19.2</v>
      </c>
      <c r="AS36" s="5">
        <v>22.8</v>
      </c>
      <c r="AT36" s="6">
        <f t="shared" si="13"/>
        <v>69.562346727032633</v>
      </c>
      <c r="AV36" s="4">
        <v>11572</v>
      </c>
      <c r="AW36" s="5">
        <v>19.5</v>
      </c>
      <c r="AX36" s="5">
        <v>22.6</v>
      </c>
      <c r="AY36" s="6">
        <f t="shared" si="14"/>
        <v>71.116027531956732</v>
      </c>
      <c r="BA36" s="4">
        <v>17462</v>
      </c>
      <c r="BB36" s="5">
        <v>19.7</v>
      </c>
      <c r="BC36" s="5">
        <v>40.299999999999997</v>
      </c>
      <c r="BD36" s="6">
        <f t="shared" si="15"/>
        <v>58.239280663838422</v>
      </c>
      <c r="BF36" s="4">
        <v>12507</v>
      </c>
      <c r="BG36" s="5">
        <v>9.3000000000000007</v>
      </c>
      <c r="BH36" s="5">
        <v>43.2</v>
      </c>
      <c r="BI36" s="6">
        <f t="shared" si="16"/>
        <v>40.210262345679006</v>
      </c>
      <c r="BK36" s="40">
        <f t="shared" si="0"/>
        <v>0.53026634382566584</v>
      </c>
      <c r="BL36" s="40">
        <f t="shared" si="1"/>
        <v>0.94736842105263175</v>
      </c>
      <c r="BM36" s="40">
        <f t="shared" si="2"/>
        <v>0.71111111111111114</v>
      </c>
      <c r="BN36" s="40">
        <f t="shared" si="3"/>
        <v>0.65727699530516426</v>
      </c>
      <c r="BO36" s="40">
        <f t="shared" si="4"/>
        <v>0.48883374689826303</v>
      </c>
    </row>
    <row r="37" spans="1:67" x14ac:dyDescent="0.25">
      <c r="A37" s="3" t="s">
        <v>66</v>
      </c>
      <c r="B37" s="3">
        <v>71421</v>
      </c>
      <c r="C37" s="4">
        <v>1644</v>
      </c>
      <c r="D37" s="5">
        <v>5.2</v>
      </c>
      <c r="E37" s="5">
        <v>9.6999999999999993</v>
      </c>
      <c r="F37" s="6">
        <f t="shared" si="5"/>
        <v>22.78017958097772</v>
      </c>
      <c r="H37" s="4">
        <v>3187</v>
      </c>
      <c r="I37" s="5">
        <v>2</v>
      </c>
      <c r="J37" s="5">
        <v>14.9</v>
      </c>
      <c r="K37" s="6">
        <f t="shared" si="6"/>
        <v>28.74900772172909</v>
      </c>
      <c r="M37" s="4">
        <v>3566</v>
      </c>
      <c r="N37" s="5">
        <v>4.3</v>
      </c>
      <c r="O37" s="5">
        <v>12.4</v>
      </c>
      <c r="P37" s="6">
        <f t="shared" si="7"/>
        <v>39.941756272401435</v>
      </c>
      <c r="R37" s="4">
        <v>7051</v>
      </c>
      <c r="S37" s="5">
        <v>20.3</v>
      </c>
      <c r="T37" s="5">
        <v>40.799999999999997</v>
      </c>
      <c r="U37" s="6">
        <f t="shared" si="8"/>
        <v>23.228310141260806</v>
      </c>
      <c r="W37" s="4">
        <v>9122</v>
      </c>
      <c r="X37" s="5">
        <v>14.8</v>
      </c>
      <c r="Y37" s="5">
        <v>19.5</v>
      </c>
      <c r="Z37" s="6">
        <f t="shared" si="9"/>
        <v>64.971509971509974</v>
      </c>
      <c r="AB37" s="4">
        <v>10839</v>
      </c>
      <c r="AC37" s="5">
        <v>19.899999999999999</v>
      </c>
      <c r="AD37" s="5">
        <v>21.1</v>
      </c>
      <c r="AE37" s="6">
        <f t="shared" si="10"/>
        <v>69.045253019415981</v>
      </c>
      <c r="AG37" s="4">
        <v>7209</v>
      </c>
      <c r="AH37" s="5">
        <v>15.7</v>
      </c>
      <c r="AI37" s="5">
        <v>23</v>
      </c>
      <c r="AJ37" s="6">
        <f t="shared" si="11"/>
        <v>42.128330995792425</v>
      </c>
      <c r="AL37" s="4">
        <v>4078</v>
      </c>
      <c r="AM37" s="5">
        <v>5.9</v>
      </c>
      <c r="AN37" s="5">
        <v>14</v>
      </c>
      <c r="AO37" s="6">
        <f t="shared" si="12"/>
        <v>43.346088435374149</v>
      </c>
      <c r="AQ37" s="4">
        <v>4149</v>
      </c>
      <c r="AR37" s="5">
        <v>5.8</v>
      </c>
      <c r="AS37" s="5">
        <v>13.3</v>
      </c>
      <c r="AT37" s="6">
        <f t="shared" si="13"/>
        <v>41.929420325006063</v>
      </c>
      <c r="AV37" s="4">
        <v>4387</v>
      </c>
      <c r="AW37" s="5">
        <v>6.5</v>
      </c>
      <c r="AX37" s="5">
        <v>20.9</v>
      </c>
      <c r="AY37" s="6">
        <f t="shared" si="14"/>
        <v>29.153375863902184</v>
      </c>
      <c r="BA37" s="4">
        <v>3572</v>
      </c>
      <c r="BB37" s="5">
        <v>5.2</v>
      </c>
      <c r="BC37" s="5">
        <v>17.5</v>
      </c>
      <c r="BD37" s="6">
        <f t="shared" si="15"/>
        <v>27.434715821812595</v>
      </c>
      <c r="BF37" s="4">
        <v>3596</v>
      </c>
      <c r="BG37" s="5">
        <v>11.6</v>
      </c>
      <c r="BH37" s="5">
        <v>18.5</v>
      </c>
      <c r="BI37" s="6">
        <f t="shared" si="16"/>
        <v>26.996996996996998</v>
      </c>
      <c r="BK37" s="40">
        <f t="shared" si="0"/>
        <v>0.53608247422680422</v>
      </c>
      <c r="BL37" s="40">
        <f t="shared" si="1"/>
        <v>0.4975490196078432</v>
      </c>
      <c r="BM37" s="40">
        <f t="shared" si="2"/>
        <v>0.68260869565217386</v>
      </c>
      <c r="BN37" s="40">
        <f t="shared" si="3"/>
        <v>0.42142857142857143</v>
      </c>
      <c r="BO37" s="40">
        <f t="shared" si="4"/>
        <v>0.29714285714285715</v>
      </c>
    </row>
    <row r="38" spans="1:67" x14ac:dyDescent="0.25">
      <c r="A38" s="3" t="s">
        <v>66</v>
      </c>
      <c r="B38" s="3">
        <v>48095</v>
      </c>
      <c r="C38" s="4">
        <v>468</v>
      </c>
      <c r="D38" s="5">
        <v>0.2</v>
      </c>
      <c r="E38" s="5">
        <v>4.8</v>
      </c>
      <c r="F38" s="6">
        <f t="shared" si="5"/>
        <v>13.10483870967742</v>
      </c>
      <c r="H38" s="4">
        <v>566</v>
      </c>
      <c r="I38" s="5">
        <v>0.3</v>
      </c>
      <c r="J38" s="5">
        <v>6.8</v>
      </c>
      <c r="K38" s="6">
        <f t="shared" si="6"/>
        <v>11.187539531941809</v>
      </c>
      <c r="M38" s="4">
        <v>791</v>
      </c>
      <c r="N38" s="5">
        <v>3.2</v>
      </c>
      <c r="O38" s="5">
        <v>8</v>
      </c>
      <c r="P38" s="6">
        <f t="shared" si="7"/>
        <v>13.732638888888889</v>
      </c>
      <c r="R38" s="4">
        <v>20478</v>
      </c>
      <c r="S38" s="5">
        <v>59.5</v>
      </c>
      <c r="T38" s="5">
        <v>61.9</v>
      </c>
      <c r="U38" s="6">
        <f t="shared" si="8"/>
        <v>44.465579238105164</v>
      </c>
      <c r="W38" s="4">
        <v>32338</v>
      </c>
      <c r="X38" s="5">
        <v>47</v>
      </c>
      <c r="Y38" s="5">
        <v>98.3</v>
      </c>
      <c r="Z38" s="6">
        <f t="shared" si="9"/>
        <v>45.690629591952074</v>
      </c>
      <c r="AB38" s="4">
        <v>19279</v>
      </c>
      <c r="AC38" s="5">
        <v>32.4</v>
      </c>
      <c r="AD38" s="5">
        <v>79</v>
      </c>
      <c r="AE38" s="6">
        <f t="shared" si="10"/>
        <v>32.800803048863479</v>
      </c>
      <c r="AG38" s="4">
        <v>21548</v>
      </c>
      <c r="AH38" s="5">
        <v>40.4</v>
      </c>
      <c r="AI38" s="5">
        <v>60.4</v>
      </c>
      <c r="AJ38" s="6">
        <f t="shared" si="11"/>
        <v>47.950936409599088</v>
      </c>
      <c r="AL38" s="4">
        <v>17429</v>
      </c>
      <c r="AM38" s="5">
        <v>23.3</v>
      </c>
      <c r="AN38" s="5">
        <v>63.4</v>
      </c>
      <c r="AO38" s="6">
        <f t="shared" si="12"/>
        <v>40.908536127384714</v>
      </c>
      <c r="AQ38" s="4">
        <v>17893</v>
      </c>
      <c r="AR38" s="5">
        <v>24.2</v>
      </c>
      <c r="AS38" s="5">
        <v>68.5</v>
      </c>
      <c r="AT38" s="6">
        <f t="shared" si="13"/>
        <v>35.109096617219997</v>
      </c>
      <c r="AV38" s="4">
        <v>4703</v>
      </c>
      <c r="AW38" s="5">
        <v>12.6</v>
      </c>
      <c r="AX38" s="5">
        <v>37.9</v>
      </c>
      <c r="AY38" s="6">
        <f t="shared" si="14"/>
        <v>17.234681911462914</v>
      </c>
      <c r="BA38" s="4">
        <v>4895</v>
      </c>
      <c r="BB38" s="5">
        <v>9.6</v>
      </c>
      <c r="BC38" s="5">
        <v>24.4</v>
      </c>
      <c r="BD38" s="6">
        <f t="shared" si="15"/>
        <v>26.964348669134498</v>
      </c>
      <c r="BF38" s="4">
        <v>3377</v>
      </c>
      <c r="BG38" s="5">
        <v>0.4</v>
      </c>
      <c r="BH38" s="5">
        <v>19.5</v>
      </c>
      <c r="BI38" s="6">
        <f t="shared" si="16"/>
        <v>24.052706552706553</v>
      </c>
      <c r="BK38" s="40">
        <f t="shared" si="0"/>
        <v>4.1666666666666671E-2</v>
      </c>
      <c r="BL38" s="40">
        <f t="shared" si="1"/>
        <v>0.96122778675282716</v>
      </c>
      <c r="BM38" s="40">
        <f t="shared" si="2"/>
        <v>0.66887417218543044</v>
      </c>
      <c r="BN38" s="40">
        <f t="shared" si="3"/>
        <v>0.36750788643533128</v>
      </c>
      <c r="BO38" s="40">
        <f t="shared" si="4"/>
        <v>0.39344262295081966</v>
      </c>
    </row>
    <row r="39" spans="1:67" x14ac:dyDescent="0.25">
      <c r="A39" s="3" t="s">
        <v>66</v>
      </c>
      <c r="B39" s="3">
        <v>83947</v>
      </c>
      <c r="C39" s="4">
        <v>20621</v>
      </c>
      <c r="D39" s="5">
        <v>28.2</v>
      </c>
      <c r="E39" s="5">
        <v>51.1</v>
      </c>
      <c r="F39" s="6">
        <f t="shared" si="5"/>
        <v>54.239526124192494</v>
      </c>
      <c r="H39" s="4">
        <v>2586</v>
      </c>
      <c r="I39" s="5">
        <v>31.9</v>
      </c>
      <c r="J39" s="5">
        <v>32.4</v>
      </c>
      <c r="K39" s="6">
        <f t="shared" si="6"/>
        <v>10.727797690163282</v>
      </c>
      <c r="M39" s="4">
        <v>957</v>
      </c>
      <c r="N39" s="5">
        <v>0.7</v>
      </c>
      <c r="O39" s="5">
        <v>7</v>
      </c>
      <c r="P39" s="6">
        <f t="shared" si="7"/>
        <v>18.988095238095237</v>
      </c>
      <c r="R39" s="4">
        <v>1651</v>
      </c>
      <c r="S39" s="5">
        <v>0.8</v>
      </c>
      <c r="T39" s="5">
        <v>41.3</v>
      </c>
      <c r="U39" s="6">
        <f t="shared" si="8"/>
        <v>5.3730896404488533</v>
      </c>
      <c r="W39" s="4">
        <v>31696</v>
      </c>
      <c r="X39" s="5">
        <v>69.400000000000006</v>
      </c>
      <c r="Y39" s="5">
        <v>71</v>
      </c>
      <c r="Z39" s="6">
        <f t="shared" si="9"/>
        <v>62.003129890453835</v>
      </c>
      <c r="AB39" s="4">
        <v>39863</v>
      </c>
      <c r="AC39" s="5">
        <v>63</v>
      </c>
      <c r="AD39" s="5">
        <v>70.3</v>
      </c>
      <c r="AE39" s="6">
        <f t="shared" si="10"/>
        <v>76.215222013184672</v>
      </c>
      <c r="AG39" s="4">
        <v>39151</v>
      </c>
      <c r="AH39" s="5">
        <v>65.400000000000006</v>
      </c>
      <c r="AI39" s="5">
        <v>76.599999999999994</v>
      </c>
      <c r="AJ39" s="6">
        <f t="shared" si="11"/>
        <v>68.697535023442555</v>
      </c>
      <c r="AL39" s="4">
        <v>39524</v>
      </c>
      <c r="AM39" s="5">
        <v>61.4</v>
      </c>
      <c r="AN39" s="5">
        <v>72.2</v>
      </c>
      <c r="AO39" s="6">
        <f t="shared" si="12"/>
        <v>81.461878380160925</v>
      </c>
      <c r="AQ39" s="4">
        <v>34244</v>
      </c>
      <c r="AR39" s="5">
        <v>61</v>
      </c>
      <c r="AS39" s="5">
        <v>67</v>
      </c>
      <c r="AT39" s="6">
        <f t="shared" si="13"/>
        <v>68.69683838870165</v>
      </c>
      <c r="AV39" s="4">
        <v>10140</v>
      </c>
      <c r="AW39" s="5">
        <v>8.3000000000000007</v>
      </c>
      <c r="AX39" s="5">
        <v>34</v>
      </c>
      <c r="AY39" s="6">
        <f t="shared" si="14"/>
        <v>41.421568627450981</v>
      </c>
      <c r="BA39" s="4">
        <v>9972</v>
      </c>
      <c r="BB39" s="5">
        <v>0.8</v>
      </c>
      <c r="BC39" s="5">
        <v>41.3</v>
      </c>
      <c r="BD39" s="6">
        <f t="shared" si="15"/>
        <v>32.453331250488169</v>
      </c>
      <c r="BF39" s="4">
        <v>16510</v>
      </c>
      <c r="BG39" s="5">
        <v>36.700000000000003</v>
      </c>
      <c r="BH39" s="5">
        <v>41.2</v>
      </c>
      <c r="BI39" s="6">
        <f t="shared" si="16"/>
        <v>55.656688241639692</v>
      </c>
      <c r="BK39" s="40">
        <f t="shared" si="0"/>
        <v>0.55185909980430525</v>
      </c>
      <c r="BL39" s="40">
        <f t="shared" si="1"/>
        <v>1.9370460048426151E-2</v>
      </c>
      <c r="BM39" s="40">
        <f t="shared" si="2"/>
        <v>0.85378590078328997</v>
      </c>
      <c r="BN39" s="40">
        <f t="shared" si="3"/>
        <v>0.85041551246537395</v>
      </c>
      <c r="BO39" s="40">
        <f t="shared" si="4"/>
        <v>1.9370460048426151E-2</v>
      </c>
    </row>
    <row r="40" spans="1:67" x14ac:dyDescent="0.25">
      <c r="A40" s="3" t="s">
        <v>66</v>
      </c>
      <c r="B40" s="3">
        <v>80557</v>
      </c>
      <c r="C40" s="4">
        <v>299</v>
      </c>
      <c r="D40" s="5">
        <v>0.1</v>
      </c>
      <c r="E40" s="5">
        <v>2.1</v>
      </c>
      <c r="F40" s="6">
        <f t="shared" si="5"/>
        <v>19.13722478238607</v>
      </c>
      <c r="H40" s="4">
        <v>401</v>
      </c>
      <c r="I40" s="5">
        <v>0.2</v>
      </c>
      <c r="J40" s="5">
        <v>2.8</v>
      </c>
      <c r="K40" s="6">
        <f t="shared" si="6"/>
        <v>19.249231950844855</v>
      </c>
      <c r="M40" s="4">
        <v>439</v>
      </c>
      <c r="N40" s="5">
        <v>1.1000000000000001</v>
      </c>
      <c r="O40" s="5">
        <v>4.3</v>
      </c>
      <c r="P40" s="6">
        <f t="shared" si="7"/>
        <v>14.179586563307494</v>
      </c>
      <c r="R40" s="4">
        <v>1389</v>
      </c>
      <c r="S40" s="5">
        <v>18.600000000000001</v>
      </c>
      <c r="T40" s="5">
        <v>23</v>
      </c>
      <c r="U40" s="6">
        <f t="shared" si="8"/>
        <v>8.1171107994389899</v>
      </c>
      <c r="W40" s="4">
        <v>9518</v>
      </c>
      <c r="X40" s="5">
        <v>25.5</v>
      </c>
      <c r="Y40" s="5">
        <v>30.2</v>
      </c>
      <c r="Z40" s="6">
        <f t="shared" si="9"/>
        <v>43.77299484915379</v>
      </c>
      <c r="AB40" s="4">
        <v>21135</v>
      </c>
      <c r="AC40" s="5">
        <v>33.799999999999997</v>
      </c>
      <c r="AD40" s="5">
        <v>36.4</v>
      </c>
      <c r="AE40" s="6">
        <f t="shared" si="10"/>
        <v>78.041917759659697</v>
      </c>
      <c r="AG40" s="4">
        <v>18983</v>
      </c>
      <c r="AH40" s="5">
        <v>33.4</v>
      </c>
      <c r="AI40" s="5">
        <v>37.6</v>
      </c>
      <c r="AJ40" s="6">
        <f t="shared" si="11"/>
        <v>67.858470601692972</v>
      </c>
      <c r="AL40" s="4">
        <v>19618</v>
      </c>
      <c r="AM40" s="5">
        <v>20.399999999999999</v>
      </c>
      <c r="AN40" s="5">
        <v>40.9</v>
      </c>
      <c r="AO40" s="6">
        <f t="shared" si="12"/>
        <v>71.377634183257655</v>
      </c>
      <c r="AQ40" s="4">
        <v>26322</v>
      </c>
      <c r="AR40" s="5">
        <v>35.299999999999997</v>
      </c>
      <c r="AS40" s="5">
        <v>36.9</v>
      </c>
      <c r="AT40" s="6">
        <f t="shared" si="13"/>
        <v>95.878136200716852</v>
      </c>
      <c r="AV40" s="4">
        <v>10388</v>
      </c>
      <c r="AW40" s="5">
        <v>1.5</v>
      </c>
      <c r="AX40" s="5">
        <v>36.6</v>
      </c>
      <c r="AY40" s="6">
        <f t="shared" si="14"/>
        <v>39.420157862780812</v>
      </c>
      <c r="BA40" s="4">
        <v>2463</v>
      </c>
      <c r="BB40" s="5">
        <v>5.9</v>
      </c>
      <c r="BC40" s="5">
        <v>17.2</v>
      </c>
      <c r="BD40" s="6">
        <f t="shared" si="15"/>
        <v>19.246999249812454</v>
      </c>
      <c r="BF40" s="4">
        <v>407</v>
      </c>
      <c r="BG40" s="5">
        <v>1</v>
      </c>
      <c r="BH40" s="5">
        <v>17.3</v>
      </c>
      <c r="BI40" s="6">
        <f t="shared" si="16"/>
        <v>3.2675016056518946</v>
      </c>
      <c r="BK40" s="40">
        <f t="shared" si="0"/>
        <v>4.7619047619047616E-2</v>
      </c>
      <c r="BL40" s="40">
        <f t="shared" si="1"/>
        <v>0.80869565217391315</v>
      </c>
      <c r="BM40" s="40">
        <f t="shared" si="2"/>
        <v>0.88829787234042545</v>
      </c>
      <c r="BN40" s="40">
        <f t="shared" si="3"/>
        <v>0.4987775061124694</v>
      </c>
      <c r="BO40" s="40">
        <f t="shared" si="4"/>
        <v>0.34302325581395354</v>
      </c>
    </row>
    <row r="41" spans="1:67" x14ac:dyDescent="0.25">
      <c r="A41" s="3" t="s">
        <v>66</v>
      </c>
      <c r="B41" s="3">
        <v>84081</v>
      </c>
      <c r="C41" s="4">
        <v>1802</v>
      </c>
      <c r="D41" s="5">
        <v>0.5</v>
      </c>
      <c r="E41" s="5">
        <v>34</v>
      </c>
      <c r="F41" s="6">
        <f t="shared" si="5"/>
        <v>7.123655913978495</v>
      </c>
      <c r="H41" s="4">
        <v>196</v>
      </c>
      <c r="I41" s="5">
        <v>0.3</v>
      </c>
      <c r="J41" s="5">
        <v>0.7</v>
      </c>
      <c r="K41" s="6">
        <f t="shared" si="6"/>
        <v>37.634408602150543</v>
      </c>
      <c r="M41" s="4">
        <v>318</v>
      </c>
      <c r="N41" s="5">
        <v>0</v>
      </c>
      <c r="O41" s="5">
        <v>3.7</v>
      </c>
      <c r="P41" s="6">
        <f t="shared" si="7"/>
        <v>11.936936936936936</v>
      </c>
      <c r="R41" s="4">
        <v>1721</v>
      </c>
      <c r="S41" s="5">
        <v>0.4</v>
      </c>
      <c r="T41" s="5">
        <v>30.3</v>
      </c>
      <c r="U41" s="6">
        <f t="shared" si="8"/>
        <v>7.6342311650519887</v>
      </c>
      <c r="W41" s="4">
        <v>18026</v>
      </c>
      <c r="X41" s="5">
        <v>1.8</v>
      </c>
      <c r="Y41" s="5">
        <v>76.7</v>
      </c>
      <c r="Z41" s="6">
        <f t="shared" si="9"/>
        <v>32.641605099232216</v>
      </c>
      <c r="AB41" s="4">
        <v>9083</v>
      </c>
      <c r="AC41" s="5">
        <v>8.5</v>
      </c>
      <c r="AD41" s="5">
        <v>50.6</v>
      </c>
      <c r="AE41" s="6">
        <f t="shared" si="10"/>
        <v>24.127140974967062</v>
      </c>
      <c r="AG41" s="4">
        <v>9956</v>
      </c>
      <c r="AH41" s="5">
        <v>0.5</v>
      </c>
      <c r="AI41" s="5">
        <v>50.4</v>
      </c>
      <c r="AJ41" s="6">
        <f t="shared" si="11"/>
        <v>26.551032599419699</v>
      </c>
      <c r="AL41" s="4">
        <v>10166</v>
      </c>
      <c r="AM41" s="5">
        <v>21.6</v>
      </c>
      <c r="AN41" s="5">
        <v>55.7</v>
      </c>
      <c r="AO41" s="6">
        <f t="shared" si="12"/>
        <v>27.159741814140379</v>
      </c>
      <c r="AQ41" s="4">
        <v>9163</v>
      </c>
      <c r="AR41" s="5">
        <v>0.8</v>
      </c>
      <c r="AS41" s="5">
        <v>54.3</v>
      </c>
      <c r="AT41" s="6">
        <f t="shared" si="13"/>
        <v>22.681142200835662</v>
      </c>
      <c r="AV41" s="4">
        <v>6344</v>
      </c>
      <c r="AW41" s="5">
        <v>7.3</v>
      </c>
      <c r="AX41" s="5">
        <v>46</v>
      </c>
      <c r="AY41" s="6">
        <f t="shared" si="14"/>
        <v>19.154589371980677</v>
      </c>
      <c r="BA41" s="4">
        <v>6431</v>
      </c>
      <c r="BB41" s="5">
        <v>0.2</v>
      </c>
      <c r="BC41" s="5">
        <v>67.599999999999994</v>
      </c>
      <c r="BD41" s="6">
        <f t="shared" si="15"/>
        <v>12.786711840682065</v>
      </c>
      <c r="BF41" s="4">
        <v>17735</v>
      </c>
      <c r="BG41" s="5">
        <v>0.5</v>
      </c>
      <c r="BH41" s="5">
        <v>63.5</v>
      </c>
      <c r="BI41" s="6">
        <f t="shared" si="16"/>
        <v>38.790463692038493</v>
      </c>
      <c r="BK41" s="40">
        <f t="shared" si="0"/>
        <v>1.4705882352941176E-2</v>
      </c>
      <c r="BL41" s="40">
        <f t="shared" si="1"/>
        <v>1.3201320132013201E-2</v>
      </c>
      <c r="BM41" s="40">
        <f t="shared" si="2"/>
        <v>9.9206349206349201E-3</v>
      </c>
      <c r="BN41" s="40">
        <f t="shared" si="3"/>
        <v>0.38779174147217238</v>
      </c>
      <c r="BO41" s="40">
        <f t="shared" si="4"/>
        <v>2.9585798816568051E-3</v>
      </c>
    </row>
    <row r="42" spans="1:67" x14ac:dyDescent="0.25">
      <c r="A42" s="3" t="s">
        <v>66</v>
      </c>
      <c r="B42" s="3">
        <v>56064</v>
      </c>
      <c r="C42" s="4">
        <v>720</v>
      </c>
      <c r="D42" s="5">
        <v>1.4</v>
      </c>
      <c r="E42" s="5">
        <v>2.8</v>
      </c>
      <c r="F42" s="6">
        <f t="shared" si="5"/>
        <v>34.562211981566826</v>
      </c>
      <c r="H42" s="4">
        <v>774</v>
      </c>
      <c r="I42" s="5">
        <v>2.2999999999999998</v>
      </c>
      <c r="J42" s="5">
        <v>4.5999999999999996</v>
      </c>
      <c r="K42" s="6">
        <f t="shared" si="6"/>
        <v>22.615708274894814</v>
      </c>
      <c r="M42" s="4">
        <v>856</v>
      </c>
      <c r="N42" s="5">
        <v>0.7</v>
      </c>
      <c r="O42" s="5">
        <v>7.9</v>
      </c>
      <c r="P42" s="6">
        <f t="shared" si="7"/>
        <v>15.049226441631506</v>
      </c>
      <c r="R42" s="4">
        <v>5236</v>
      </c>
      <c r="S42" s="5">
        <v>3.8</v>
      </c>
      <c r="T42" s="5">
        <v>35.200000000000003</v>
      </c>
      <c r="U42" s="6">
        <f t="shared" si="8"/>
        <v>19.993279569892472</v>
      </c>
      <c r="W42" s="4">
        <v>19937</v>
      </c>
      <c r="X42" s="5">
        <v>36.700000000000003</v>
      </c>
      <c r="Y42" s="5">
        <v>55</v>
      </c>
      <c r="Z42" s="6">
        <f t="shared" si="9"/>
        <v>50.345959595959599</v>
      </c>
      <c r="AB42" s="4">
        <v>26403</v>
      </c>
      <c r="AC42" s="5">
        <v>33.4</v>
      </c>
      <c r="AD42" s="5">
        <v>41.6</v>
      </c>
      <c r="AE42" s="6">
        <f t="shared" si="10"/>
        <v>85.307459677419345</v>
      </c>
      <c r="AG42" s="4">
        <v>27638</v>
      </c>
      <c r="AH42" s="5">
        <v>29</v>
      </c>
      <c r="AI42" s="5">
        <v>48.7</v>
      </c>
      <c r="AJ42" s="6">
        <f t="shared" si="11"/>
        <v>76.278951668101826</v>
      </c>
      <c r="AL42" s="4">
        <v>21249</v>
      </c>
      <c r="AM42" s="5">
        <v>23.6</v>
      </c>
      <c r="AN42" s="5">
        <v>48.8</v>
      </c>
      <c r="AO42" s="6">
        <f t="shared" si="12"/>
        <v>64.796179742388759</v>
      </c>
      <c r="AQ42" s="4">
        <v>14221</v>
      </c>
      <c r="AR42" s="5">
        <v>25</v>
      </c>
      <c r="AS42" s="5">
        <v>35.6</v>
      </c>
      <c r="AT42" s="6">
        <f t="shared" si="13"/>
        <v>53.691705932101002</v>
      </c>
      <c r="AV42" s="4">
        <v>9133</v>
      </c>
      <c r="AW42" s="5">
        <v>12.1</v>
      </c>
      <c r="AX42" s="5">
        <v>34</v>
      </c>
      <c r="AY42" s="6">
        <f t="shared" si="14"/>
        <v>37.308006535947712</v>
      </c>
      <c r="BA42" s="4">
        <v>12773</v>
      </c>
      <c r="BB42" s="5">
        <v>9.6999999999999993</v>
      </c>
      <c r="BC42" s="5">
        <v>27.9</v>
      </c>
      <c r="BD42" s="6">
        <f t="shared" si="15"/>
        <v>61.53408871931245</v>
      </c>
      <c r="BF42" s="4">
        <v>15456</v>
      </c>
      <c r="BG42" s="5">
        <v>23.1</v>
      </c>
      <c r="BH42" s="5">
        <v>27.3</v>
      </c>
      <c r="BI42" s="6">
        <f t="shared" si="16"/>
        <v>78.632478632478637</v>
      </c>
      <c r="BK42" s="40">
        <f t="shared" ref="BK42:BK59" si="17">D42/E42</f>
        <v>0.5</v>
      </c>
      <c r="BL42" s="40">
        <f t="shared" ref="BL42:BL59" si="18">S42/T42</f>
        <v>0.10795454545454544</v>
      </c>
      <c r="BM42" s="40">
        <f t="shared" ref="BM42:BM59" si="19">AH42/AI42</f>
        <v>0.59548254620123198</v>
      </c>
      <c r="BN42" s="40">
        <f t="shared" ref="BN42:BN59" si="20">AM42/AN42</f>
        <v>0.48360655737704922</v>
      </c>
      <c r="BO42" s="40">
        <f t="shared" ref="BO42:BO59" si="21">BB42/BC42</f>
        <v>0.34767025089605735</v>
      </c>
    </row>
    <row r="43" spans="1:67" x14ac:dyDescent="0.25">
      <c r="A43" s="3" t="s">
        <v>66</v>
      </c>
      <c r="B43" s="3">
        <v>56109</v>
      </c>
      <c r="C43" s="4">
        <v>4070</v>
      </c>
      <c r="D43" s="5">
        <v>3.8</v>
      </c>
      <c r="E43" s="5">
        <v>14.3</v>
      </c>
      <c r="F43" s="6">
        <f t="shared" si="5"/>
        <v>38.254755996691479</v>
      </c>
      <c r="H43" s="4">
        <v>3850</v>
      </c>
      <c r="I43" s="5">
        <v>3.1</v>
      </c>
      <c r="J43" s="5">
        <v>21.7</v>
      </c>
      <c r="K43" s="6">
        <f t="shared" si="6"/>
        <v>23.846687478321194</v>
      </c>
      <c r="M43" s="4">
        <v>3636</v>
      </c>
      <c r="N43" s="5">
        <v>3.4</v>
      </c>
      <c r="O43" s="5">
        <v>25.6</v>
      </c>
      <c r="P43" s="6">
        <f t="shared" si="7"/>
        <v>19.7265625</v>
      </c>
      <c r="R43" s="4">
        <v>6756</v>
      </c>
      <c r="S43" s="5">
        <v>10.6</v>
      </c>
      <c r="T43" s="5">
        <v>34.299999999999997</v>
      </c>
      <c r="U43" s="6">
        <f t="shared" si="8"/>
        <v>26.474184143703567</v>
      </c>
      <c r="W43" s="4">
        <v>3998</v>
      </c>
      <c r="X43" s="5">
        <v>7.7</v>
      </c>
      <c r="Y43" s="5">
        <v>24.7</v>
      </c>
      <c r="Z43" s="6">
        <f t="shared" si="9"/>
        <v>22.480881691408008</v>
      </c>
      <c r="AB43" s="4">
        <v>4077</v>
      </c>
      <c r="AC43" s="5">
        <v>12.2</v>
      </c>
      <c r="AD43" s="5">
        <v>14.2</v>
      </c>
      <c r="AE43" s="6">
        <f t="shared" si="10"/>
        <v>38.590413448432535</v>
      </c>
      <c r="AG43" s="4">
        <v>3976</v>
      </c>
      <c r="AH43" s="5">
        <v>7.3</v>
      </c>
      <c r="AI43" s="5">
        <v>14.2</v>
      </c>
      <c r="AJ43" s="6">
        <f t="shared" si="11"/>
        <v>37.634408602150543</v>
      </c>
      <c r="AL43" s="4">
        <v>3493</v>
      </c>
      <c r="AM43" s="5">
        <v>6.2</v>
      </c>
      <c r="AN43" s="5">
        <v>13.4</v>
      </c>
      <c r="AO43" s="6">
        <f t="shared" si="12"/>
        <v>38.790422885572134</v>
      </c>
      <c r="AQ43" s="4">
        <v>3021</v>
      </c>
      <c r="AR43" s="5">
        <v>7.4</v>
      </c>
      <c r="AS43" s="5">
        <v>13.5</v>
      </c>
      <c r="AT43" s="6">
        <f t="shared" si="13"/>
        <v>30.077658303464755</v>
      </c>
      <c r="AV43" s="4">
        <v>4185</v>
      </c>
      <c r="AW43" s="5">
        <v>9.6999999999999993</v>
      </c>
      <c r="AX43" s="5">
        <v>22.1</v>
      </c>
      <c r="AY43" s="6">
        <f t="shared" si="14"/>
        <v>26.300904977375563</v>
      </c>
      <c r="BA43" s="4">
        <v>4978</v>
      </c>
      <c r="BB43" s="5">
        <v>25.5</v>
      </c>
      <c r="BC43" s="5">
        <v>27</v>
      </c>
      <c r="BD43" s="6">
        <f t="shared" si="15"/>
        <v>24.780963759458384</v>
      </c>
      <c r="BF43" s="4">
        <v>4048</v>
      </c>
      <c r="BG43" s="5">
        <v>12.2</v>
      </c>
      <c r="BH43" s="5">
        <v>23.9</v>
      </c>
      <c r="BI43" s="6">
        <f t="shared" si="16"/>
        <v>23.523942352394236</v>
      </c>
      <c r="BK43" s="40">
        <f t="shared" si="17"/>
        <v>0.26573426573426573</v>
      </c>
      <c r="BL43" s="40">
        <f t="shared" si="18"/>
        <v>0.30903790087463556</v>
      </c>
      <c r="BM43" s="40">
        <f t="shared" si="19"/>
        <v>0.5140845070422535</v>
      </c>
      <c r="BN43" s="40">
        <f t="shared" si="20"/>
        <v>0.46268656716417911</v>
      </c>
      <c r="BO43" s="40">
        <f t="shared" si="21"/>
        <v>0.94444444444444442</v>
      </c>
    </row>
    <row r="44" spans="1:67" x14ac:dyDescent="0.25">
      <c r="A44" s="3" t="s">
        <v>66</v>
      </c>
      <c r="B44" s="3">
        <v>74683</v>
      </c>
      <c r="C44" s="4">
        <v>12293</v>
      </c>
      <c r="D44" s="5">
        <v>1.8</v>
      </c>
      <c r="E44" s="5">
        <v>37.4</v>
      </c>
      <c r="F44" s="6">
        <f t="shared" si="5"/>
        <v>44.178741877982866</v>
      </c>
      <c r="H44" s="4">
        <v>825</v>
      </c>
      <c r="I44" s="5">
        <v>0.9</v>
      </c>
      <c r="J44" s="5">
        <v>6.6</v>
      </c>
      <c r="K44" s="6">
        <f t="shared" si="6"/>
        <v>16.801075268817204</v>
      </c>
      <c r="M44" s="4">
        <v>669</v>
      </c>
      <c r="N44" s="5">
        <v>0.8</v>
      </c>
      <c r="O44" s="5">
        <v>1.1000000000000001</v>
      </c>
      <c r="P44" s="6">
        <f t="shared" si="7"/>
        <v>84.469696969696955</v>
      </c>
      <c r="R44" s="4">
        <v>713</v>
      </c>
      <c r="S44" s="5">
        <v>1</v>
      </c>
      <c r="T44" s="5">
        <v>1.4</v>
      </c>
      <c r="U44" s="6">
        <f t="shared" si="8"/>
        <v>68.452380952380963</v>
      </c>
      <c r="W44" s="4">
        <v>426</v>
      </c>
      <c r="X44" s="5">
        <v>0.4</v>
      </c>
      <c r="Y44" s="5">
        <v>1.8</v>
      </c>
      <c r="Z44" s="6">
        <f t="shared" si="9"/>
        <v>32.870370370370374</v>
      </c>
      <c r="AB44" s="4">
        <v>224</v>
      </c>
      <c r="AC44" s="5">
        <v>0.4</v>
      </c>
      <c r="AD44" s="5">
        <v>0.5</v>
      </c>
      <c r="AE44" s="6">
        <f t="shared" si="10"/>
        <v>60.215053763440864</v>
      </c>
      <c r="AG44" s="4">
        <v>222</v>
      </c>
      <c r="AH44" s="5">
        <v>0.4</v>
      </c>
      <c r="AI44" s="5">
        <v>0.5</v>
      </c>
      <c r="AJ44" s="6">
        <f t="shared" si="11"/>
        <v>59.677419354838712</v>
      </c>
      <c r="AL44" s="4">
        <v>191</v>
      </c>
      <c r="AM44" s="5">
        <v>0.4</v>
      </c>
      <c r="AN44" s="5">
        <v>0.5</v>
      </c>
      <c r="AO44" s="6">
        <f t="shared" si="12"/>
        <v>56.845238095238095</v>
      </c>
      <c r="AQ44" s="4">
        <v>200</v>
      </c>
      <c r="AR44" s="5">
        <v>0.1</v>
      </c>
      <c r="AS44" s="5">
        <v>0.5</v>
      </c>
      <c r="AT44" s="6">
        <f t="shared" si="13"/>
        <v>53.763440860215056</v>
      </c>
      <c r="AV44" s="4">
        <v>183</v>
      </c>
      <c r="AW44" s="5">
        <v>1</v>
      </c>
      <c r="AX44" s="5">
        <v>1</v>
      </c>
      <c r="AY44" s="6">
        <f t="shared" si="14"/>
        <v>25.416666666666668</v>
      </c>
      <c r="BA44" s="4">
        <v>169</v>
      </c>
      <c r="BB44" s="5">
        <v>0.2</v>
      </c>
      <c r="BC44" s="5">
        <v>0.5</v>
      </c>
      <c r="BD44" s="6">
        <f t="shared" si="15"/>
        <v>45.43010752688172</v>
      </c>
      <c r="BF44" s="4">
        <v>152</v>
      </c>
      <c r="BG44" s="5">
        <v>0.1</v>
      </c>
      <c r="BH44" s="5">
        <v>0.5</v>
      </c>
      <c r="BI44" s="6">
        <f t="shared" si="16"/>
        <v>42.222222222222221</v>
      </c>
      <c r="BK44" s="40">
        <f t="shared" si="17"/>
        <v>4.812834224598931E-2</v>
      </c>
      <c r="BL44" s="40">
        <f t="shared" si="18"/>
        <v>0.7142857142857143</v>
      </c>
      <c r="BM44" s="40">
        <f t="shared" si="19"/>
        <v>0.8</v>
      </c>
      <c r="BN44" s="40">
        <f t="shared" si="20"/>
        <v>0.8</v>
      </c>
      <c r="BO44" s="40">
        <f t="shared" si="21"/>
        <v>0.4</v>
      </c>
    </row>
    <row r="45" spans="1:67" x14ac:dyDescent="0.25">
      <c r="A45" s="3" t="s">
        <v>66</v>
      </c>
      <c r="B45" s="3">
        <v>88327</v>
      </c>
      <c r="C45" s="4">
        <v>735</v>
      </c>
      <c r="D45" s="5">
        <v>1.4</v>
      </c>
      <c r="E45" s="5">
        <v>5.0999999999999996</v>
      </c>
      <c r="F45" s="6">
        <f t="shared" si="5"/>
        <v>19.370651486401012</v>
      </c>
      <c r="H45" s="4">
        <v>1216</v>
      </c>
      <c r="I45" s="5">
        <v>0.6</v>
      </c>
      <c r="J45" s="5">
        <v>9.8000000000000007</v>
      </c>
      <c r="K45" s="6">
        <f t="shared" si="6"/>
        <v>16.677638797454463</v>
      </c>
      <c r="M45" s="4">
        <v>1565</v>
      </c>
      <c r="N45" s="5">
        <v>1.8</v>
      </c>
      <c r="O45" s="5">
        <v>12.2</v>
      </c>
      <c r="P45" s="6">
        <f t="shared" si="7"/>
        <v>17.81648451730419</v>
      </c>
      <c r="R45" s="4">
        <v>718</v>
      </c>
      <c r="S45" s="5">
        <v>1</v>
      </c>
      <c r="T45" s="5">
        <v>6.6</v>
      </c>
      <c r="U45" s="6">
        <f t="shared" si="8"/>
        <v>14.622026718800914</v>
      </c>
      <c r="W45" s="4">
        <v>2515</v>
      </c>
      <c r="X45" s="5">
        <v>15.4</v>
      </c>
      <c r="Y45" s="5">
        <v>23.5</v>
      </c>
      <c r="Z45" s="6">
        <f t="shared" si="9"/>
        <v>14.864066193853429</v>
      </c>
      <c r="AB45" s="4">
        <v>7630</v>
      </c>
      <c r="AC45" s="5">
        <v>20.2</v>
      </c>
      <c r="AD45" s="5">
        <v>44.9</v>
      </c>
      <c r="AE45" s="6">
        <f t="shared" si="10"/>
        <v>22.840481835380896</v>
      </c>
      <c r="AG45" s="4">
        <v>9590</v>
      </c>
      <c r="AH45" s="5">
        <v>27</v>
      </c>
      <c r="AI45" s="5">
        <v>48.6</v>
      </c>
      <c r="AJ45" s="6">
        <f t="shared" si="11"/>
        <v>26.522191247400325</v>
      </c>
      <c r="AL45" s="4">
        <v>8892</v>
      </c>
      <c r="AM45" s="5">
        <v>17.899999999999999</v>
      </c>
      <c r="AN45" s="5">
        <v>45.3</v>
      </c>
      <c r="AO45" s="6">
        <f t="shared" si="12"/>
        <v>29.210028382213814</v>
      </c>
      <c r="AQ45" s="4">
        <v>8058</v>
      </c>
      <c r="AR45" s="5">
        <v>13</v>
      </c>
      <c r="AS45" s="5">
        <v>45.8</v>
      </c>
      <c r="AT45" s="6">
        <f t="shared" si="13"/>
        <v>23.647696858712496</v>
      </c>
      <c r="AV45" s="4">
        <v>5527</v>
      </c>
      <c r="AW45" s="5">
        <v>23</v>
      </c>
      <c r="AX45" s="5">
        <v>43.7</v>
      </c>
      <c r="AY45" s="6">
        <f t="shared" si="14"/>
        <v>17.566107297228577</v>
      </c>
      <c r="BA45" s="4">
        <v>1929</v>
      </c>
      <c r="BB45" s="5">
        <v>6.7</v>
      </c>
      <c r="BC45" s="5">
        <v>16.600000000000001</v>
      </c>
      <c r="BD45" s="6">
        <f t="shared" si="15"/>
        <v>15.618927322191992</v>
      </c>
      <c r="BF45" s="4">
        <v>1817</v>
      </c>
      <c r="BG45" s="5">
        <v>5.8</v>
      </c>
      <c r="BH45" s="5">
        <v>13</v>
      </c>
      <c r="BI45" s="6">
        <f t="shared" si="16"/>
        <v>19.412393162393162</v>
      </c>
      <c r="BK45" s="40">
        <f t="shared" si="17"/>
        <v>0.27450980392156865</v>
      </c>
      <c r="BL45" s="40">
        <f t="shared" si="18"/>
        <v>0.15151515151515152</v>
      </c>
      <c r="BM45" s="40">
        <f t="shared" si="19"/>
        <v>0.55555555555555558</v>
      </c>
      <c r="BN45" s="40">
        <f t="shared" si="20"/>
        <v>0.39514348785871967</v>
      </c>
      <c r="BO45" s="40">
        <f t="shared" si="21"/>
        <v>0.40361445783132527</v>
      </c>
    </row>
    <row r="46" spans="1:67" x14ac:dyDescent="0.25">
      <c r="A46" s="3" t="s">
        <v>66</v>
      </c>
      <c r="B46" s="3">
        <v>49691</v>
      </c>
      <c r="C46" s="4">
        <v>4022</v>
      </c>
      <c r="D46" s="5">
        <v>4.4000000000000004</v>
      </c>
      <c r="E46" s="5">
        <v>12.8</v>
      </c>
      <c r="F46" s="6">
        <f t="shared" si="5"/>
        <v>42.233702956989241</v>
      </c>
      <c r="H46" s="4">
        <v>4090</v>
      </c>
      <c r="I46" s="5">
        <v>5.4</v>
      </c>
      <c r="J46" s="5">
        <v>15.9</v>
      </c>
      <c r="K46" s="6">
        <f t="shared" si="6"/>
        <v>34.574288226144589</v>
      </c>
      <c r="M46" s="4">
        <v>2576</v>
      </c>
      <c r="N46" s="5">
        <v>9.8000000000000007</v>
      </c>
      <c r="O46" s="5">
        <v>13.3</v>
      </c>
      <c r="P46" s="6">
        <f t="shared" si="7"/>
        <v>26.900584795321638</v>
      </c>
      <c r="R46" s="4">
        <v>5975</v>
      </c>
      <c r="S46" s="5">
        <v>5.9</v>
      </c>
      <c r="T46" s="5">
        <v>32.6</v>
      </c>
      <c r="U46" s="6">
        <f t="shared" si="8"/>
        <v>24.634705455504978</v>
      </c>
      <c r="W46" s="4">
        <v>13360</v>
      </c>
      <c r="X46" s="5">
        <v>17.399999999999999</v>
      </c>
      <c r="Y46" s="5">
        <v>68.2</v>
      </c>
      <c r="Z46" s="6">
        <f t="shared" si="9"/>
        <v>27.20755946562398</v>
      </c>
      <c r="AB46" s="4">
        <v>16266</v>
      </c>
      <c r="AC46" s="5">
        <v>16.399999999999999</v>
      </c>
      <c r="AD46" s="5">
        <v>70.900000000000006</v>
      </c>
      <c r="AE46" s="6">
        <f t="shared" si="10"/>
        <v>30.836252786750986</v>
      </c>
      <c r="AG46" s="4">
        <v>17380</v>
      </c>
      <c r="AH46" s="5">
        <v>13</v>
      </c>
      <c r="AI46" s="5">
        <v>79.900000000000006</v>
      </c>
      <c r="AJ46" s="6">
        <f t="shared" si="11"/>
        <v>29.236814835748984</v>
      </c>
      <c r="AL46" s="4">
        <v>13945</v>
      </c>
      <c r="AM46" s="5">
        <v>7.3</v>
      </c>
      <c r="AN46" s="5">
        <v>74</v>
      </c>
      <c r="AO46" s="6">
        <f t="shared" si="12"/>
        <v>28.042551480051479</v>
      </c>
      <c r="AQ46" s="4">
        <v>13789</v>
      </c>
      <c r="AR46" s="5">
        <v>15.2</v>
      </c>
      <c r="AS46" s="5">
        <v>70.5</v>
      </c>
      <c r="AT46" s="6">
        <f t="shared" si="13"/>
        <v>26.288797376649129</v>
      </c>
      <c r="AV46" s="4">
        <v>8547</v>
      </c>
      <c r="AW46" s="5">
        <v>17.600000000000001</v>
      </c>
      <c r="AX46" s="5">
        <v>44.6</v>
      </c>
      <c r="AY46" s="6">
        <f t="shared" si="14"/>
        <v>26.616218236173392</v>
      </c>
      <c r="BA46" s="4">
        <v>11471</v>
      </c>
      <c r="BB46" s="5">
        <v>21.2</v>
      </c>
      <c r="BC46" s="5">
        <v>32.9</v>
      </c>
      <c r="BD46" s="6">
        <f t="shared" si="15"/>
        <v>46.863254567441253</v>
      </c>
      <c r="BF46" s="4">
        <v>7759</v>
      </c>
      <c r="BG46" s="5">
        <v>10.7</v>
      </c>
      <c r="BH46" s="5">
        <v>40.700000000000003</v>
      </c>
      <c r="BI46" s="6">
        <f t="shared" si="16"/>
        <v>26.477613977613974</v>
      </c>
      <c r="BK46" s="40">
        <f t="shared" si="17"/>
        <v>0.34375</v>
      </c>
      <c r="BL46" s="40">
        <f t="shared" si="18"/>
        <v>0.18098159509202455</v>
      </c>
      <c r="BM46" s="40">
        <f t="shared" si="19"/>
        <v>0.16270337922403003</v>
      </c>
      <c r="BN46" s="40">
        <f t="shared" si="20"/>
        <v>9.864864864864864E-2</v>
      </c>
      <c r="BO46" s="40">
        <f t="shared" si="21"/>
        <v>0.64437689969604861</v>
      </c>
    </row>
    <row r="47" spans="1:67" x14ac:dyDescent="0.25">
      <c r="A47" s="3" t="s">
        <v>66</v>
      </c>
      <c r="B47" s="3">
        <v>36159</v>
      </c>
      <c r="C47" s="4">
        <v>1526</v>
      </c>
      <c r="D47" s="5">
        <v>1.2</v>
      </c>
      <c r="E47" s="5">
        <v>10.4</v>
      </c>
      <c r="F47" s="6">
        <f t="shared" si="5"/>
        <v>19.72187758478081</v>
      </c>
      <c r="H47" s="4">
        <v>1877</v>
      </c>
      <c r="I47" s="5">
        <v>0.7</v>
      </c>
      <c r="J47" s="5">
        <v>11.8</v>
      </c>
      <c r="K47" s="6">
        <f t="shared" si="6"/>
        <v>21.380080189538909</v>
      </c>
      <c r="M47" s="4">
        <v>2666</v>
      </c>
      <c r="N47" s="5">
        <v>11</v>
      </c>
      <c r="O47" s="5">
        <v>16.600000000000001</v>
      </c>
      <c r="P47" s="6">
        <f t="shared" si="7"/>
        <v>22.30589022757697</v>
      </c>
      <c r="R47" s="4">
        <v>7419</v>
      </c>
      <c r="S47" s="5">
        <v>4</v>
      </c>
      <c r="T47" s="5">
        <v>37.5</v>
      </c>
      <c r="U47" s="6">
        <f t="shared" si="8"/>
        <v>26.591397849462364</v>
      </c>
      <c r="W47" s="4">
        <v>21545</v>
      </c>
      <c r="X47" s="5">
        <v>29.8</v>
      </c>
      <c r="Y47" s="5">
        <v>52</v>
      </c>
      <c r="Z47" s="6">
        <f t="shared" si="9"/>
        <v>57.545405982905983</v>
      </c>
      <c r="AB47" s="4">
        <v>23140</v>
      </c>
      <c r="AC47" s="5">
        <v>20.100000000000001</v>
      </c>
      <c r="AD47" s="5">
        <v>45.8</v>
      </c>
      <c r="AE47" s="6">
        <f t="shared" si="10"/>
        <v>67.908625628022733</v>
      </c>
      <c r="AG47" s="4">
        <v>20361</v>
      </c>
      <c r="AH47" s="5">
        <v>34.200000000000003</v>
      </c>
      <c r="AI47" s="5">
        <v>47.9</v>
      </c>
      <c r="AJ47" s="6">
        <f t="shared" si="11"/>
        <v>57.133477001818306</v>
      </c>
      <c r="AL47" s="4">
        <v>21279</v>
      </c>
      <c r="AM47" s="5">
        <v>34.4</v>
      </c>
      <c r="AN47" s="5">
        <v>48.2</v>
      </c>
      <c r="AO47" s="6">
        <f t="shared" si="12"/>
        <v>65.695391227030228</v>
      </c>
      <c r="AQ47" s="4">
        <v>15703</v>
      </c>
      <c r="AR47" s="5">
        <v>32.5</v>
      </c>
      <c r="AS47" s="5">
        <v>42.1</v>
      </c>
      <c r="AT47" s="6">
        <f t="shared" si="13"/>
        <v>50.133450821137586</v>
      </c>
      <c r="AV47" s="4">
        <v>8237</v>
      </c>
      <c r="AW47" s="5">
        <v>17.3</v>
      </c>
      <c r="AX47" s="5">
        <v>30.2</v>
      </c>
      <c r="AY47" s="6">
        <f t="shared" si="14"/>
        <v>37.881714495952906</v>
      </c>
      <c r="BA47" s="4">
        <v>4656</v>
      </c>
      <c r="BB47" s="5">
        <v>8.1999999999999993</v>
      </c>
      <c r="BC47" s="5">
        <v>24.2</v>
      </c>
      <c r="BD47" s="6">
        <f t="shared" si="15"/>
        <v>25.85977072780592</v>
      </c>
      <c r="BF47" s="4">
        <v>2570</v>
      </c>
      <c r="BG47" s="5">
        <v>7.4</v>
      </c>
      <c r="BH47" s="5">
        <v>12.9</v>
      </c>
      <c r="BI47" s="6">
        <f t="shared" si="16"/>
        <v>27.670111972437553</v>
      </c>
      <c r="BK47" s="40">
        <f t="shared" si="17"/>
        <v>0.11538461538461538</v>
      </c>
      <c r="BL47" s="40">
        <f t="shared" si="18"/>
        <v>0.10666666666666667</v>
      </c>
      <c r="BM47" s="40">
        <f t="shared" si="19"/>
        <v>0.71398747390396666</v>
      </c>
      <c r="BN47" s="40">
        <f t="shared" si="20"/>
        <v>0.71369294605809119</v>
      </c>
      <c r="BO47" s="40">
        <f t="shared" si="21"/>
        <v>0.33884297520661155</v>
      </c>
    </row>
    <row r="48" spans="1:67" x14ac:dyDescent="0.25">
      <c r="A48" s="3" t="s">
        <v>66</v>
      </c>
      <c r="B48" s="3">
        <v>69914</v>
      </c>
      <c r="C48" s="4">
        <v>192</v>
      </c>
      <c r="D48" s="5">
        <v>0.2</v>
      </c>
      <c r="E48" s="5">
        <v>5.4</v>
      </c>
      <c r="F48" s="6">
        <f t="shared" si="5"/>
        <v>4.7789725209080043</v>
      </c>
      <c r="H48" s="4">
        <v>96</v>
      </c>
      <c r="I48" s="5">
        <v>0.1</v>
      </c>
      <c r="J48" s="5">
        <v>2.5</v>
      </c>
      <c r="K48" s="6">
        <f t="shared" si="6"/>
        <v>5.161290322580645</v>
      </c>
      <c r="M48" s="4">
        <v>231</v>
      </c>
      <c r="N48" s="5">
        <v>0.2</v>
      </c>
      <c r="O48" s="5">
        <v>6.8</v>
      </c>
      <c r="P48" s="6">
        <f t="shared" si="7"/>
        <v>4.7181372549019605</v>
      </c>
      <c r="R48" s="4">
        <v>6176</v>
      </c>
      <c r="S48" s="5">
        <v>11.7</v>
      </c>
      <c r="T48" s="5">
        <v>44.8</v>
      </c>
      <c r="U48" s="6">
        <f t="shared" si="8"/>
        <v>18.529185867895546</v>
      </c>
      <c r="W48" s="4">
        <v>14916</v>
      </c>
      <c r="X48" s="5">
        <v>45.1</v>
      </c>
      <c r="Y48" s="5">
        <v>58.3</v>
      </c>
      <c r="Z48" s="6">
        <f t="shared" si="9"/>
        <v>35.534591194968556</v>
      </c>
      <c r="AB48" s="4">
        <v>21158</v>
      </c>
      <c r="AC48" s="5">
        <v>9.8000000000000007</v>
      </c>
      <c r="AD48" s="5">
        <v>62</v>
      </c>
      <c r="AE48" s="6">
        <f t="shared" si="10"/>
        <v>45.868019424210893</v>
      </c>
      <c r="AG48" s="4">
        <v>14144</v>
      </c>
      <c r="AH48" s="5">
        <v>44.4</v>
      </c>
      <c r="AI48" s="5">
        <v>57</v>
      </c>
      <c r="AJ48" s="6">
        <f t="shared" si="11"/>
        <v>33.352197698547442</v>
      </c>
      <c r="AL48" s="4">
        <v>9697</v>
      </c>
      <c r="AM48" s="5">
        <v>7.8</v>
      </c>
      <c r="AN48" s="5">
        <v>56.1</v>
      </c>
      <c r="AO48" s="6">
        <f t="shared" si="12"/>
        <v>25.722031236737116</v>
      </c>
      <c r="AQ48" s="4">
        <v>7880</v>
      </c>
      <c r="AR48" s="5">
        <v>7.6</v>
      </c>
      <c r="AS48" s="5">
        <v>41.5</v>
      </c>
      <c r="AT48" s="6">
        <f t="shared" si="13"/>
        <v>25.521440601114133</v>
      </c>
      <c r="AV48" s="4">
        <v>5362</v>
      </c>
      <c r="AW48" s="5">
        <v>27.6</v>
      </c>
      <c r="AX48" s="5">
        <v>42.2</v>
      </c>
      <c r="AY48" s="6">
        <f t="shared" si="14"/>
        <v>17.647446024223274</v>
      </c>
      <c r="BA48" s="4">
        <v>8475</v>
      </c>
      <c r="BB48" s="5">
        <v>7.4</v>
      </c>
      <c r="BC48" s="5">
        <v>37.700000000000003</v>
      </c>
      <c r="BD48" s="6">
        <f t="shared" si="15"/>
        <v>30.215196372037305</v>
      </c>
      <c r="BF48" s="4">
        <v>1204</v>
      </c>
      <c r="BG48" s="5">
        <v>0.2</v>
      </c>
      <c r="BH48" s="5">
        <v>13.4</v>
      </c>
      <c r="BI48" s="6">
        <f t="shared" si="16"/>
        <v>12.479270315091211</v>
      </c>
      <c r="BK48" s="40">
        <f t="shared" si="17"/>
        <v>3.7037037037037035E-2</v>
      </c>
      <c r="BL48" s="40">
        <f t="shared" si="18"/>
        <v>0.2611607142857143</v>
      </c>
      <c r="BM48" s="40">
        <f t="shared" si="19"/>
        <v>0.77894736842105261</v>
      </c>
      <c r="BN48" s="40">
        <f t="shared" si="20"/>
        <v>0.13903743315508021</v>
      </c>
      <c r="BO48" s="40">
        <f t="shared" si="21"/>
        <v>0.19628647214854111</v>
      </c>
    </row>
    <row r="49" spans="1:67" x14ac:dyDescent="0.25">
      <c r="A49" s="3" t="s">
        <v>66</v>
      </c>
      <c r="B49" s="3">
        <v>19141</v>
      </c>
      <c r="C49" s="4">
        <v>5614</v>
      </c>
      <c r="D49" s="5">
        <v>8.9</v>
      </c>
      <c r="E49" s="5">
        <v>19.8</v>
      </c>
      <c r="F49" s="6">
        <f t="shared" si="5"/>
        <v>38.109590528945368</v>
      </c>
      <c r="H49" s="4">
        <v>5697</v>
      </c>
      <c r="I49" s="5">
        <v>8.6</v>
      </c>
      <c r="J49" s="5">
        <v>22.4</v>
      </c>
      <c r="K49" s="6">
        <f t="shared" si="6"/>
        <v>34.184187788018434</v>
      </c>
      <c r="M49" s="4">
        <v>7857</v>
      </c>
      <c r="N49" s="5">
        <v>7.4</v>
      </c>
      <c r="O49" s="5">
        <v>65.599999999999994</v>
      </c>
      <c r="P49" s="6">
        <f t="shared" si="7"/>
        <v>16.634908536585368</v>
      </c>
      <c r="R49" s="4">
        <v>14972</v>
      </c>
      <c r="S49" s="5">
        <v>12.7</v>
      </c>
      <c r="T49" s="5">
        <v>59.4</v>
      </c>
      <c r="U49" s="6">
        <f t="shared" si="8"/>
        <v>33.878208609391407</v>
      </c>
      <c r="W49" s="4">
        <v>14354</v>
      </c>
      <c r="X49" s="5">
        <v>17.5</v>
      </c>
      <c r="Y49" s="5">
        <v>61.8</v>
      </c>
      <c r="Z49" s="6">
        <f t="shared" si="9"/>
        <v>32.25907946781733</v>
      </c>
      <c r="AB49" s="4">
        <v>13560</v>
      </c>
      <c r="AC49" s="5">
        <v>19</v>
      </c>
      <c r="AD49" s="5">
        <v>57.4</v>
      </c>
      <c r="AE49" s="6">
        <f t="shared" si="10"/>
        <v>31.752276048106104</v>
      </c>
      <c r="AG49" s="4">
        <v>13550</v>
      </c>
      <c r="AH49" s="5">
        <v>37.5</v>
      </c>
      <c r="AI49" s="5">
        <v>62.4</v>
      </c>
      <c r="AJ49" s="6">
        <f t="shared" si="11"/>
        <v>29.186483319547836</v>
      </c>
      <c r="AL49" s="4">
        <v>11781</v>
      </c>
      <c r="AM49" s="5">
        <v>10.3</v>
      </c>
      <c r="AN49" s="5">
        <v>61.8</v>
      </c>
      <c r="AO49" s="6">
        <f t="shared" si="12"/>
        <v>28.367718446601941</v>
      </c>
      <c r="AQ49" s="4">
        <v>13429</v>
      </c>
      <c r="AR49" s="5">
        <v>50.9</v>
      </c>
      <c r="AS49" s="5">
        <v>59.5</v>
      </c>
      <c r="AT49" s="6">
        <f t="shared" si="13"/>
        <v>30.335682660160838</v>
      </c>
      <c r="AV49" s="4">
        <v>13561</v>
      </c>
      <c r="AW49" s="5">
        <v>48.1</v>
      </c>
      <c r="AX49" s="5">
        <v>57.9</v>
      </c>
      <c r="AY49" s="6">
        <f t="shared" si="14"/>
        <v>32.529744770677411</v>
      </c>
      <c r="BA49" s="4">
        <v>12737</v>
      </c>
      <c r="BB49" s="5">
        <v>21.2</v>
      </c>
      <c r="BC49" s="5">
        <v>45.8</v>
      </c>
      <c r="BD49" s="6">
        <f t="shared" si="15"/>
        <v>37.37909095177725</v>
      </c>
      <c r="BF49" s="4">
        <v>10072</v>
      </c>
      <c r="BG49" s="5">
        <v>25.6</v>
      </c>
      <c r="BH49" s="5">
        <v>43.6</v>
      </c>
      <c r="BI49" s="6">
        <f t="shared" si="16"/>
        <v>32.084607543323138</v>
      </c>
      <c r="BK49" s="40">
        <f t="shared" si="17"/>
        <v>0.4494949494949495</v>
      </c>
      <c r="BL49" s="40">
        <f t="shared" si="18"/>
        <v>0.2138047138047138</v>
      </c>
      <c r="BM49" s="40">
        <f t="shared" si="19"/>
        <v>0.60096153846153844</v>
      </c>
      <c r="BN49" s="40">
        <f t="shared" si="20"/>
        <v>0.16666666666666669</v>
      </c>
      <c r="BO49" s="40">
        <f t="shared" si="21"/>
        <v>0.46288209606986902</v>
      </c>
    </row>
    <row r="50" spans="1:67" x14ac:dyDescent="0.25">
      <c r="A50" s="3" t="s">
        <v>66</v>
      </c>
      <c r="B50" s="3">
        <v>25786</v>
      </c>
      <c r="C50" s="4">
        <v>2583</v>
      </c>
      <c r="D50" s="5">
        <v>2.6</v>
      </c>
      <c r="E50" s="5">
        <v>16.600000000000001</v>
      </c>
      <c r="F50" s="6">
        <f t="shared" si="5"/>
        <v>20.914302370773413</v>
      </c>
      <c r="H50" s="4">
        <v>1773</v>
      </c>
      <c r="I50" s="5">
        <v>3.8</v>
      </c>
      <c r="J50" s="5">
        <v>8.5</v>
      </c>
      <c r="K50" s="6">
        <f t="shared" si="6"/>
        <v>28.03605313092979</v>
      </c>
      <c r="M50" s="4">
        <v>1840</v>
      </c>
      <c r="N50" s="5">
        <v>4.3</v>
      </c>
      <c r="O50" s="5">
        <v>9.4</v>
      </c>
      <c r="P50" s="6">
        <f t="shared" si="7"/>
        <v>27.186761229314421</v>
      </c>
      <c r="R50" s="4">
        <v>6182</v>
      </c>
      <c r="S50" s="5">
        <v>8.6</v>
      </c>
      <c r="T50" s="5">
        <v>23.9</v>
      </c>
      <c r="U50" s="6">
        <f t="shared" si="8"/>
        <v>34.766275250821074</v>
      </c>
      <c r="W50" s="4">
        <v>20546</v>
      </c>
      <c r="X50" s="5">
        <v>49.8</v>
      </c>
      <c r="Y50" s="5">
        <v>68.900000000000006</v>
      </c>
      <c r="Z50" s="6">
        <f t="shared" si="9"/>
        <v>41.416706982744714</v>
      </c>
      <c r="AB50" s="4">
        <v>34516</v>
      </c>
      <c r="AC50" s="5">
        <v>50.8</v>
      </c>
      <c r="AD50" s="5">
        <v>84.6</v>
      </c>
      <c r="AE50" s="6">
        <f t="shared" si="10"/>
        <v>54.837438674089334</v>
      </c>
      <c r="AG50" s="4">
        <v>26793</v>
      </c>
      <c r="AH50" s="5">
        <v>32.1</v>
      </c>
      <c r="AI50" s="5">
        <v>64</v>
      </c>
      <c r="AJ50" s="6">
        <f t="shared" si="11"/>
        <v>56.268901209677416</v>
      </c>
      <c r="AL50" s="4">
        <v>19953</v>
      </c>
      <c r="AM50" s="5">
        <v>47.3</v>
      </c>
      <c r="AN50" s="5">
        <v>57.6</v>
      </c>
      <c r="AO50" s="6">
        <f t="shared" si="12"/>
        <v>51.548549107142854</v>
      </c>
      <c r="AQ50" s="4">
        <v>18869</v>
      </c>
      <c r="AR50" s="5">
        <v>26.6</v>
      </c>
      <c r="AS50" s="5">
        <v>63.9</v>
      </c>
      <c r="AT50" s="6">
        <f t="shared" si="13"/>
        <v>39.689450922981138</v>
      </c>
      <c r="AV50" s="4">
        <v>10456</v>
      </c>
      <c r="AW50" s="5">
        <v>33.4</v>
      </c>
      <c r="AX50" s="5">
        <v>48.1</v>
      </c>
      <c r="AY50" s="6">
        <f t="shared" si="14"/>
        <v>30.191730191730191</v>
      </c>
      <c r="BA50" s="4">
        <v>7467</v>
      </c>
      <c r="BB50" s="5">
        <v>5.0999999999999996</v>
      </c>
      <c r="BC50" s="5">
        <v>45.9</v>
      </c>
      <c r="BD50" s="6">
        <f t="shared" si="15"/>
        <v>21.865556258345634</v>
      </c>
      <c r="BF50" s="4">
        <v>6213</v>
      </c>
      <c r="BG50" s="5">
        <v>1.2</v>
      </c>
      <c r="BH50" s="5">
        <v>45.8</v>
      </c>
      <c r="BI50" s="6">
        <f t="shared" si="16"/>
        <v>18.840975254730715</v>
      </c>
      <c r="BK50" s="40">
        <f t="shared" si="17"/>
        <v>0.15662650602409639</v>
      </c>
      <c r="BL50" s="40">
        <f t="shared" si="18"/>
        <v>0.35983263598326359</v>
      </c>
      <c r="BM50" s="40">
        <f t="shared" si="19"/>
        <v>0.50156250000000002</v>
      </c>
      <c r="BN50" s="40">
        <f t="shared" si="20"/>
        <v>0.82118055555555547</v>
      </c>
      <c r="BO50" s="40">
        <f t="shared" si="21"/>
        <v>0.1111111111111111</v>
      </c>
    </row>
    <row r="51" spans="1:67" x14ac:dyDescent="0.25">
      <c r="A51" s="3" t="s">
        <v>66</v>
      </c>
      <c r="B51" s="3">
        <v>92562</v>
      </c>
      <c r="C51" s="4">
        <v>2558</v>
      </c>
      <c r="D51" s="5">
        <v>0.1</v>
      </c>
      <c r="E51" s="5">
        <v>35.200000000000003</v>
      </c>
      <c r="F51" s="6">
        <f t="shared" si="5"/>
        <v>9.7675342130987275</v>
      </c>
      <c r="H51" s="4">
        <v>188</v>
      </c>
      <c r="I51" s="5">
        <v>0.2</v>
      </c>
      <c r="J51" s="5">
        <v>5.6</v>
      </c>
      <c r="K51" s="6">
        <f t="shared" si="6"/>
        <v>4.5122887864823351</v>
      </c>
      <c r="M51" s="4">
        <v>264</v>
      </c>
      <c r="N51" s="5">
        <v>0.2</v>
      </c>
      <c r="O51" s="5">
        <v>4.0999999999999996</v>
      </c>
      <c r="P51" s="6">
        <f t="shared" si="7"/>
        <v>8.943089430894311</v>
      </c>
      <c r="R51" s="4">
        <v>4851</v>
      </c>
      <c r="S51" s="5">
        <v>2.5</v>
      </c>
      <c r="T51" s="5">
        <v>15.2</v>
      </c>
      <c r="U51" s="6">
        <f t="shared" si="8"/>
        <v>42.895797962648558</v>
      </c>
      <c r="W51" s="4">
        <v>6319</v>
      </c>
      <c r="X51" s="5">
        <v>12.9</v>
      </c>
      <c r="Y51" s="5">
        <v>15.7</v>
      </c>
      <c r="Z51" s="6">
        <f t="shared" si="9"/>
        <v>55.90056617126681</v>
      </c>
      <c r="AB51" s="4">
        <v>9315</v>
      </c>
      <c r="AC51" s="5">
        <v>13.4</v>
      </c>
      <c r="AD51" s="5">
        <v>17.8</v>
      </c>
      <c r="AE51" s="6">
        <f t="shared" si="10"/>
        <v>70.337984777093141</v>
      </c>
      <c r="AG51" s="4">
        <v>7024</v>
      </c>
      <c r="AH51" s="5">
        <v>13.9</v>
      </c>
      <c r="AI51" s="5">
        <v>18.7</v>
      </c>
      <c r="AJ51" s="6">
        <f t="shared" si="11"/>
        <v>50.485883502961308</v>
      </c>
      <c r="AL51" s="4">
        <v>8120</v>
      </c>
      <c r="AM51" s="5">
        <v>5.5</v>
      </c>
      <c r="AN51" s="5">
        <v>21.4</v>
      </c>
      <c r="AO51" s="6">
        <f t="shared" si="12"/>
        <v>56.464174454828665</v>
      </c>
      <c r="AQ51" s="4">
        <v>7277</v>
      </c>
      <c r="AR51" s="5">
        <v>7.4</v>
      </c>
      <c r="AS51" s="5">
        <v>19.3</v>
      </c>
      <c r="AT51" s="6">
        <f t="shared" si="13"/>
        <v>50.678310769402195</v>
      </c>
      <c r="AV51" s="4">
        <v>6369</v>
      </c>
      <c r="AW51" s="5">
        <v>6.3</v>
      </c>
      <c r="AX51" s="5">
        <v>19.899999999999999</v>
      </c>
      <c r="AY51" s="6">
        <f t="shared" si="14"/>
        <v>44.451423785594649</v>
      </c>
      <c r="BA51" s="4">
        <v>5436</v>
      </c>
      <c r="BB51" s="5">
        <v>2.6</v>
      </c>
      <c r="BC51" s="5">
        <v>17.7</v>
      </c>
      <c r="BD51" s="6">
        <f t="shared" si="15"/>
        <v>41.279387643521055</v>
      </c>
      <c r="BF51" s="4">
        <v>5459</v>
      </c>
      <c r="BG51" s="5">
        <v>19.3</v>
      </c>
      <c r="BH51" s="5">
        <v>22.1</v>
      </c>
      <c r="BI51" s="6">
        <f t="shared" si="16"/>
        <v>34.307440925087981</v>
      </c>
      <c r="BK51" s="40">
        <f t="shared" si="17"/>
        <v>2.840909090909091E-3</v>
      </c>
      <c r="BL51" s="40">
        <f t="shared" si="18"/>
        <v>0.16447368421052633</v>
      </c>
      <c r="BM51" s="40">
        <f t="shared" si="19"/>
        <v>0.74331550802139046</v>
      </c>
      <c r="BN51" s="40">
        <f t="shared" si="20"/>
        <v>0.25700934579439255</v>
      </c>
      <c r="BO51" s="40">
        <f t="shared" si="21"/>
        <v>0.14689265536723164</v>
      </c>
    </row>
    <row r="52" spans="1:67" x14ac:dyDescent="0.25">
      <c r="A52" s="3" t="s">
        <v>66</v>
      </c>
      <c r="B52" s="3">
        <v>36270</v>
      </c>
      <c r="C52" s="4">
        <v>24058</v>
      </c>
      <c r="D52" s="5">
        <v>42.8</v>
      </c>
      <c r="E52" s="5">
        <v>73.3</v>
      </c>
      <c r="F52" s="6">
        <f t="shared" si="5"/>
        <v>44.114626883187377</v>
      </c>
      <c r="H52" s="4">
        <v>20202</v>
      </c>
      <c r="I52" s="5">
        <v>30.4</v>
      </c>
      <c r="J52" s="5">
        <v>71.599999999999994</v>
      </c>
      <c r="K52" s="6">
        <f t="shared" si="6"/>
        <v>37.923499729681026</v>
      </c>
      <c r="M52" s="4">
        <v>10972</v>
      </c>
      <c r="N52" s="5">
        <v>14.5</v>
      </c>
      <c r="O52" s="5">
        <v>55.7</v>
      </c>
      <c r="P52" s="6">
        <f t="shared" si="7"/>
        <v>27.358866945940555</v>
      </c>
      <c r="R52" s="4">
        <v>13823</v>
      </c>
      <c r="S52" s="5">
        <v>22.7</v>
      </c>
      <c r="T52" s="5">
        <v>61.9</v>
      </c>
      <c r="U52" s="6">
        <f t="shared" si="8"/>
        <v>30.015025969739607</v>
      </c>
      <c r="W52" s="4">
        <v>15204</v>
      </c>
      <c r="X52" s="5">
        <v>29.2</v>
      </c>
      <c r="Y52" s="5">
        <v>61.1</v>
      </c>
      <c r="Z52" s="6">
        <f t="shared" si="9"/>
        <v>34.560829241680302</v>
      </c>
      <c r="AB52" s="4">
        <v>17651</v>
      </c>
      <c r="AC52" s="5">
        <v>16.3</v>
      </c>
      <c r="AD52" s="5">
        <v>70</v>
      </c>
      <c r="AE52" s="6">
        <f t="shared" si="10"/>
        <v>33.892089093701998</v>
      </c>
      <c r="AG52" s="4">
        <v>16177</v>
      </c>
      <c r="AH52" s="5">
        <v>21.5</v>
      </c>
      <c r="AI52" s="5">
        <v>72.2</v>
      </c>
      <c r="AJ52" s="6">
        <f t="shared" si="11"/>
        <v>30.115345664671015</v>
      </c>
      <c r="AL52" s="4">
        <v>13841</v>
      </c>
      <c r="AM52" s="5">
        <v>22.7</v>
      </c>
      <c r="AN52" s="5">
        <v>58.2</v>
      </c>
      <c r="AO52" s="6">
        <f t="shared" si="12"/>
        <v>35.389563901161836</v>
      </c>
      <c r="AQ52" s="4">
        <v>12805</v>
      </c>
      <c r="AR52" s="5">
        <v>24.4</v>
      </c>
      <c r="AS52" s="5">
        <v>62.4</v>
      </c>
      <c r="AT52" s="6">
        <f t="shared" si="13"/>
        <v>27.581765232974913</v>
      </c>
      <c r="AV52" s="4">
        <v>13320</v>
      </c>
      <c r="AW52" s="5">
        <v>39.799999999999997</v>
      </c>
      <c r="AX52" s="5">
        <v>56.3</v>
      </c>
      <c r="AY52" s="6">
        <f t="shared" si="14"/>
        <v>32.859680284191832</v>
      </c>
      <c r="BA52" s="4">
        <v>24419</v>
      </c>
      <c r="BB52" s="5">
        <v>55.3</v>
      </c>
      <c r="BC52" s="5">
        <v>82.6</v>
      </c>
      <c r="BD52" s="6">
        <f t="shared" si="15"/>
        <v>39.735153219297565</v>
      </c>
      <c r="BF52" s="4">
        <v>30039</v>
      </c>
      <c r="BG52" s="5">
        <v>45.5</v>
      </c>
      <c r="BH52" s="5">
        <v>81.099999999999994</v>
      </c>
      <c r="BI52" s="6">
        <f t="shared" si="16"/>
        <v>51.443690916563916</v>
      </c>
      <c r="BK52" s="40">
        <f t="shared" si="17"/>
        <v>0.58390177353342432</v>
      </c>
      <c r="BL52" s="40">
        <f t="shared" si="18"/>
        <v>0.3667205169628433</v>
      </c>
      <c r="BM52" s="40">
        <f t="shared" si="19"/>
        <v>0.29778393351800553</v>
      </c>
      <c r="BN52" s="40">
        <f t="shared" si="20"/>
        <v>0.39003436426116833</v>
      </c>
      <c r="BO52" s="40">
        <f t="shared" si="21"/>
        <v>0.66949152542372881</v>
      </c>
    </row>
    <row r="53" spans="1:67" x14ac:dyDescent="0.25">
      <c r="A53" s="3" t="s">
        <v>66</v>
      </c>
      <c r="B53" s="3">
        <v>29566</v>
      </c>
      <c r="C53" s="4">
        <v>2770</v>
      </c>
      <c r="D53" s="5">
        <v>2.4</v>
      </c>
      <c r="E53" s="5">
        <v>16.8</v>
      </c>
      <c r="F53" s="6">
        <f t="shared" si="5"/>
        <v>22.161418330773166</v>
      </c>
      <c r="H53" s="4">
        <v>1771</v>
      </c>
      <c r="I53" s="5">
        <v>2.2000000000000002</v>
      </c>
      <c r="J53" s="5">
        <v>9.9</v>
      </c>
      <c r="K53" s="6">
        <f t="shared" si="6"/>
        <v>24.044205495818399</v>
      </c>
      <c r="M53" s="4">
        <v>843</v>
      </c>
      <c r="N53" s="5">
        <v>1.4</v>
      </c>
      <c r="O53" s="5">
        <v>8</v>
      </c>
      <c r="P53" s="6">
        <f t="shared" si="7"/>
        <v>14.635416666666666</v>
      </c>
      <c r="R53" s="4">
        <v>2052</v>
      </c>
      <c r="S53" s="5">
        <v>1.4</v>
      </c>
      <c r="T53" s="5">
        <v>19.2</v>
      </c>
      <c r="U53" s="6">
        <f t="shared" si="8"/>
        <v>14.36491935483871</v>
      </c>
      <c r="W53" s="4">
        <v>5733</v>
      </c>
      <c r="X53" s="5">
        <v>9.1999999999999993</v>
      </c>
      <c r="Y53" s="5">
        <v>25</v>
      </c>
      <c r="Z53" s="6">
        <f t="shared" si="9"/>
        <v>31.85</v>
      </c>
      <c r="AB53" s="4">
        <v>8650</v>
      </c>
      <c r="AC53" s="5">
        <v>9.6999999999999993</v>
      </c>
      <c r="AD53" s="5">
        <v>48.2</v>
      </c>
      <c r="AE53" s="6">
        <f t="shared" si="10"/>
        <v>24.121045821621379</v>
      </c>
      <c r="AG53" s="4">
        <v>10561</v>
      </c>
      <c r="AH53" s="5">
        <v>17.899999999999999</v>
      </c>
      <c r="AI53" s="5">
        <v>49.9</v>
      </c>
      <c r="AJ53" s="6">
        <f t="shared" si="11"/>
        <v>28.446678302842244</v>
      </c>
      <c r="AL53" s="4">
        <v>10258</v>
      </c>
      <c r="AM53" s="5">
        <v>11.3</v>
      </c>
      <c r="AN53" s="5">
        <v>48.7</v>
      </c>
      <c r="AO53" s="6">
        <f t="shared" si="12"/>
        <v>31.344724748215505</v>
      </c>
      <c r="AQ53" s="4">
        <v>8762</v>
      </c>
      <c r="AR53" s="5">
        <v>15.7</v>
      </c>
      <c r="AS53" s="5">
        <v>46.8</v>
      </c>
      <c r="AT53" s="6">
        <f t="shared" si="13"/>
        <v>25.164277180406216</v>
      </c>
      <c r="AV53" s="4">
        <v>9015</v>
      </c>
      <c r="AW53" s="5">
        <v>42.8</v>
      </c>
      <c r="AX53" s="5">
        <v>46.9</v>
      </c>
      <c r="AY53" s="6">
        <f t="shared" si="14"/>
        <v>26.69687277896233</v>
      </c>
      <c r="BA53" s="4">
        <v>10057</v>
      </c>
      <c r="BB53" s="5">
        <v>48.2</v>
      </c>
      <c r="BC53" s="5">
        <v>53.6</v>
      </c>
      <c r="BD53" s="6">
        <f t="shared" si="15"/>
        <v>25.219166265446958</v>
      </c>
      <c r="BF53" s="4">
        <v>13330</v>
      </c>
      <c r="BG53" s="5">
        <v>44.6</v>
      </c>
      <c r="BH53" s="5">
        <v>53.5</v>
      </c>
      <c r="BI53" s="6">
        <f t="shared" si="16"/>
        <v>34.60539979231568</v>
      </c>
      <c r="BK53" s="40">
        <f t="shared" si="17"/>
        <v>0.14285714285714285</v>
      </c>
      <c r="BL53" s="40">
        <f t="shared" si="18"/>
        <v>7.2916666666666671E-2</v>
      </c>
      <c r="BM53" s="40">
        <f t="shared" si="19"/>
        <v>0.35871743486973945</v>
      </c>
      <c r="BN53" s="40">
        <f t="shared" si="20"/>
        <v>0.23203285420944558</v>
      </c>
      <c r="BO53" s="40">
        <f t="shared" si="21"/>
        <v>0.89925373134328357</v>
      </c>
    </row>
    <row r="54" spans="1:67" x14ac:dyDescent="0.25">
      <c r="A54" s="3" t="s">
        <v>66</v>
      </c>
      <c r="B54" s="3">
        <v>29682</v>
      </c>
      <c r="C54" s="4">
        <v>9162</v>
      </c>
      <c r="D54" s="5">
        <v>1.6</v>
      </c>
      <c r="E54" s="5">
        <v>24.2</v>
      </c>
      <c r="F54" s="6">
        <f t="shared" si="5"/>
        <v>50.886430285257269</v>
      </c>
      <c r="H54" s="4">
        <v>1309</v>
      </c>
      <c r="I54" s="5">
        <v>0.2</v>
      </c>
      <c r="J54" s="5">
        <v>12.6</v>
      </c>
      <c r="K54" s="6">
        <f t="shared" si="6"/>
        <v>13.963560334528077</v>
      </c>
      <c r="M54" s="4">
        <v>211</v>
      </c>
      <c r="N54" s="5">
        <v>2.5</v>
      </c>
      <c r="O54" s="5">
        <v>2.7</v>
      </c>
      <c r="P54" s="6">
        <f t="shared" si="7"/>
        <v>10.853909465020575</v>
      </c>
      <c r="R54" s="4">
        <v>6393</v>
      </c>
      <c r="S54" s="5">
        <v>5.5</v>
      </c>
      <c r="T54" s="5">
        <v>37.6</v>
      </c>
      <c r="U54" s="6">
        <f t="shared" si="8"/>
        <v>22.853037062457101</v>
      </c>
      <c r="W54" s="4">
        <v>19964</v>
      </c>
      <c r="X54" s="5">
        <v>21</v>
      </c>
      <c r="Y54" s="5">
        <v>63</v>
      </c>
      <c r="Z54" s="6">
        <f t="shared" si="9"/>
        <v>44.012345679012348</v>
      </c>
      <c r="AB54" s="4">
        <v>17882</v>
      </c>
      <c r="AC54" s="5">
        <v>24.2</v>
      </c>
      <c r="AD54" s="5">
        <v>32.6</v>
      </c>
      <c r="AE54" s="6">
        <f t="shared" si="10"/>
        <v>73.726828946500419</v>
      </c>
      <c r="AG54" s="4">
        <v>15350</v>
      </c>
      <c r="AH54" s="5">
        <v>19</v>
      </c>
      <c r="AI54" s="5">
        <v>25.8</v>
      </c>
      <c r="AJ54" s="6">
        <f t="shared" si="11"/>
        <v>79.967908643827627</v>
      </c>
      <c r="AL54" s="4">
        <v>17325</v>
      </c>
      <c r="AM54" s="5">
        <v>25.3</v>
      </c>
      <c r="AN54" s="5">
        <v>30.6</v>
      </c>
      <c r="AO54" s="6">
        <f t="shared" si="12"/>
        <v>84.252450980392155</v>
      </c>
      <c r="AQ54" s="4">
        <v>14277</v>
      </c>
      <c r="AR54" s="5">
        <v>26.2</v>
      </c>
      <c r="AS54" s="5">
        <v>28.7</v>
      </c>
      <c r="AT54" s="6">
        <f t="shared" si="13"/>
        <v>66.862425536697771</v>
      </c>
      <c r="AV54" s="4">
        <v>4398</v>
      </c>
      <c r="AW54" s="5">
        <v>19</v>
      </c>
      <c r="AX54" s="5">
        <v>19.5</v>
      </c>
      <c r="AY54" s="6">
        <f t="shared" si="14"/>
        <v>31.324786324786324</v>
      </c>
      <c r="BA54" s="4">
        <v>1948</v>
      </c>
      <c r="BB54" s="5">
        <v>0.2</v>
      </c>
      <c r="BC54" s="5">
        <v>9.8000000000000007</v>
      </c>
      <c r="BD54" s="6">
        <f t="shared" si="15"/>
        <v>26.717138468290539</v>
      </c>
      <c r="BF54" s="4">
        <v>123</v>
      </c>
      <c r="BG54" s="5">
        <v>1.5</v>
      </c>
      <c r="BH54" s="5">
        <v>2.6</v>
      </c>
      <c r="BI54" s="6">
        <f t="shared" si="16"/>
        <v>6.5705128205128203</v>
      </c>
      <c r="BK54" s="40">
        <f t="shared" si="17"/>
        <v>6.6115702479338845E-2</v>
      </c>
      <c r="BL54" s="40">
        <f t="shared" si="18"/>
        <v>0.14627659574468085</v>
      </c>
      <c r="BM54" s="40">
        <f t="shared" si="19"/>
        <v>0.73643410852713176</v>
      </c>
      <c r="BN54" s="40">
        <f t="shared" si="20"/>
        <v>0.82679738562091498</v>
      </c>
      <c r="BO54" s="40">
        <f t="shared" si="21"/>
        <v>2.0408163265306121E-2</v>
      </c>
    </row>
    <row r="55" spans="1:67" x14ac:dyDescent="0.25">
      <c r="A55" s="3" t="s">
        <v>66</v>
      </c>
      <c r="B55" s="3">
        <v>45621</v>
      </c>
      <c r="C55" s="4">
        <v>18498</v>
      </c>
      <c r="D55" s="5">
        <v>17.5</v>
      </c>
      <c r="E55" s="5">
        <v>35.9</v>
      </c>
      <c r="F55" s="6">
        <f t="shared" si="5"/>
        <v>69.255997843472016</v>
      </c>
      <c r="H55" s="4">
        <v>25154</v>
      </c>
      <c r="I55" s="5">
        <v>47.6</v>
      </c>
      <c r="J55" s="5">
        <v>60.7</v>
      </c>
      <c r="K55" s="6">
        <f t="shared" si="6"/>
        <v>55.698747586402362</v>
      </c>
      <c r="M55" s="4">
        <v>748</v>
      </c>
      <c r="N55" s="5">
        <v>1.6</v>
      </c>
      <c r="O55" s="5">
        <v>18.2</v>
      </c>
      <c r="P55" s="6">
        <f t="shared" si="7"/>
        <v>5.7081807081807083</v>
      </c>
      <c r="R55" s="4">
        <v>10552</v>
      </c>
      <c r="S55" s="5">
        <v>5.8</v>
      </c>
      <c r="T55" s="5">
        <v>45.2</v>
      </c>
      <c r="U55" s="6">
        <f t="shared" si="8"/>
        <v>31.377866590541437</v>
      </c>
      <c r="W55" s="4">
        <v>23914</v>
      </c>
      <c r="X55" s="5">
        <v>34</v>
      </c>
      <c r="Y55" s="5">
        <v>100.9</v>
      </c>
      <c r="Z55" s="6">
        <f t="shared" si="9"/>
        <v>32.917630216936459</v>
      </c>
      <c r="AB55" s="4">
        <v>6341</v>
      </c>
      <c r="AC55" s="5">
        <v>8.6999999999999993</v>
      </c>
      <c r="AD55" s="5">
        <v>9.5</v>
      </c>
      <c r="AE55" s="6">
        <f t="shared" si="10"/>
        <v>89.714204867006231</v>
      </c>
      <c r="AG55" s="4">
        <v>6337</v>
      </c>
      <c r="AH55" s="5">
        <v>8.5</v>
      </c>
      <c r="AI55" s="5">
        <v>8.9</v>
      </c>
      <c r="AJ55" s="6">
        <f t="shared" si="11"/>
        <v>95.70194514920864</v>
      </c>
      <c r="AL55" s="4">
        <v>5755</v>
      </c>
      <c r="AM55" s="5">
        <v>8.5</v>
      </c>
      <c r="AN55" s="5">
        <v>8.9</v>
      </c>
      <c r="AO55" s="6">
        <f t="shared" si="12"/>
        <v>96.224585339753872</v>
      </c>
      <c r="AQ55" s="4">
        <v>6348</v>
      </c>
      <c r="AR55" s="5">
        <v>8.6</v>
      </c>
      <c r="AS55" s="5">
        <v>9.8000000000000007</v>
      </c>
      <c r="AT55" s="6">
        <f t="shared" si="13"/>
        <v>87.06385780118498</v>
      </c>
      <c r="AV55" s="4">
        <v>8306</v>
      </c>
      <c r="AW55" s="5">
        <v>8.3000000000000007</v>
      </c>
      <c r="AX55" s="5">
        <v>24.6</v>
      </c>
      <c r="AY55" s="6">
        <f t="shared" si="14"/>
        <v>46.894760614272812</v>
      </c>
      <c r="BA55" s="4">
        <v>1902</v>
      </c>
      <c r="BB55" s="5">
        <v>0.3</v>
      </c>
      <c r="BC55" s="5">
        <v>24.4</v>
      </c>
      <c r="BD55" s="6">
        <f t="shared" si="15"/>
        <v>10.477260708619779</v>
      </c>
      <c r="BF55" s="4">
        <v>1078</v>
      </c>
      <c r="BG55" s="5">
        <v>0.2</v>
      </c>
      <c r="BH55" s="5">
        <v>20.100000000000001</v>
      </c>
      <c r="BI55" s="6">
        <f t="shared" si="16"/>
        <v>7.4488667772249855</v>
      </c>
      <c r="BK55" s="40">
        <f t="shared" si="17"/>
        <v>0.48746518105849584</v>
      </c>
      <c r="BL55" s="40">
        <f t="shared" si="18"/>
        <v>0.12831858407079644</v>
      </c>
      <c r="BM55" s="40">
        <f t="shared" si="19"/>
        <v>0.9550561797752809</v>
      </c>
      <c r="BN55" s="40">
        <f t="shared" si="20"/>
        <v>0.9550561797752809</v>
      </c>
      <c r="BO55" s="40">
        <f t="shared" si="21"/>
        <v>1.2295081967213115E-2</v>
      </c>
    </row>
    <row r="56" spans="1:67" x14ac:dyDescent="0.25">
      <c r="A56" s="3" t="s">
        <v>66</v>
      </c>
      <c r="B56" s="3">
        <v>1704</v>
      </c>
      <c r="C56" s="4">
        <v>847</v>
      </c>
      <c r="D56" s="5">
        <v>0.7</v>
      </c>
      <c r="E56" s="5">
        <v>10.6</v>
      </c>
      <c r="F56" s="6">
        <f t="shared" si="5"/>
        <v>10.740008115236357</v>
      </c>
      <c r="H56" s="4">
        <v>1335</v>
      </c>
      <c r="I56" s="5">
        <v>0.5</v>
      </c>
      <c r="J56" s="5">
        <v>9.1999999999999993</v>
      </c>
      <c r="K56" s="6">
        <f t="shared" si="6"/>
        <v>19.503856942496494</v>
      </c>
      <c r="M56" s="4">
        <v>1802</v>
      </c>
      <c r="N56" s="5">
        <v>5.5</v>
      </c>
      <c r="O56" s="5">
        <v>25</v>
      </c>
      <c r="P56" s="6">
        <f t="shared" si="7"/>
        <v>10.011111111111111</v>
      </c>
      <c r="R56" s="4">
        <v>22731</v>
      </c>
      <c r="S56" s="5">
        <v>36.5</v>
      </c>
      <c r="T56" s="5">
        <v>57.1</v>
      </c>
      <c r="U56" s="6">
        <f t="shared" si="8"/>
        <v>53.506864018981979</v>
      </c>
      <c r="W56" s="4">
        <v>10707</v>
      </c>
      <c r="X56" s="5">
        <v>13.1</v>
      </c>
      <c r="Y56" s="5">
        <v>47.6</v>
      </c>
      <c r="Z56" s="6">
        <f t="shared" si="9"/>
        <v>31.241246498599441</v>
      </c>
      <c r="AB56" s="4">
        <v>12886</v>
      </c>
      <c r="AC56" s="5">
        <v>23</v>
      </c>
      <c r="AD56" s="5">
        <v>24.7</v>
      </c>
      <c r="AE56" s="6">
        <f t="shared" si="10"/>
        <v>70.121022158373606</v>
      </c>
      <c r="AG56" s="4">
        <v>13255</v>
      </c>
      <c r="AH56" s="5">
        <v>15.7</v>
      </c>
      <c r="AI56" s="5">
        <v>24.8</v>
      </c>
      <c r="AJ56" s="6">
        <f t="shared" si="11"/>
        <v>71.838146028442594</v>
      </c>
      <c r="AL56" s="4">
        <v>11623</v>
      </c>
      <c r="AM56" s="5">
        <v>13.9</v>
      </c>
      <c r="AN56" s="5">
        <v>23.5</v>
      </c>
      <c r="AO56" s="6">
        <f t="shared" si="12"/>
        <v>73.600557244174269</v>
      </c>
      <c r="AQ56" s="4">
        <v>12681</v>
      </c>
      <c r="AR56" s="5">
        <v>13.9</v>
      </c>
      <c r="AS56" s="5">
        <v>24.1</v>
      </c>
      <c r="AT56" s="6">
        <f t="shared" si="13"/>
        <v>70.723464061035997</v>
      </c>
      <c r="AV56" s="4">
        <v>3190</v>
      </c>
      <c r="AW56" s="5">
        <v>23.3</v>
      </c>
      <c r="AX56" s="5">
        <v>23.3</v>
      </c>
      <c r="AY56" s="6">
        <f t="shared" si="14"/>
        <v>19.015259895088221</v>
      </c>
      <c r="BA56" s="4">
        <v>2636</v>
      </c>
      <c r="BB56" s="5">
        <v>2.5</v>
      </c>
      <c r="BC56" s="5">
        <v>22.1</v>
      </c>
      <c r="BD56" s="6">
        <f t="shared" si="15"/>
        <v>16.031722862842408</v>
      </c>
      <c r="BF56" s="4">
        <v>8787</v>
      </c>
      <c r="BG56" s="5">
        <v>8.5</v>
      </c>
      <c r="BH56" s="5">
        <v>27.1</v>
      </c>
      <c r="BI56" s="6">
        <f t="shared" si="16"/>
        <v>45.033825338253379</v>
      </c>
      <c r="BK56" s="40">
        <f t="shared" si="17"/>
        <v>6.6037735849056603E-2</v>
      </c>
      <c r="BL56" s="40">
        <f t="shared" si="18"/>
        <v>0.63922942206654987</v>
      </c>
      <c r="BM56" s="40">
        <f t="shared" si="19"/>
        <v>0.63306451612903225</v>
      </c>
      <c r="BN56" s="40">
        <f t="shared" si="20"/>
        <v>0.59148936170212763</v>
      </c>
      <c r="BO56" s="40">
        <f t="shared" si="21"/>
        <v>0.11312217194570134</v>
      </c>
    </row>
    <row r="57" spans="1:67" x14ac:dyDescent="0.25">
      <c r="A57" s="3" t="s">
        <v>66</v>
      </c>
      <c r="B57" s="3">
        <v>60585</v>
      </c>
      <c r="C57" s="4">
        <v>1102</v>
      </c>
      <c r="D57" s="5">
        <v>10.6</v>
      </c>
      <c r="E57" s="5">
        <v>18</v>
      </c>
      <c r="F57" s="6">
        <f t="shared" si="5"/>
        <v>8.2287933094384709</v>
      </c>
      <c r="H57" s="4">
        <v>734</v>
      </c>
      <c r="I57" s="5">
        <v>6.5</v>
      </c>
      <c r="J57" s="5">
        <v>17.8</v>
      </c>
      <c r="K57" s="6">
        <f t="shared" si="6"/>
        <v>5.5424670774435176</v>
      </c>
      <c r="M57" s="4">
        <v>187</v>
      </c>
      <c r="N57" s="5">
        <v>0</v>
      </c>
      <c r="O57" s="5">
        <v>9.6</v>
      </c>
      <c r="P57" s="6">
        <f t="shared" si="7"/>
        <v>2.7054398148148149</v>
      </c>
      <c r="R57" s="4">
        <v>2892</v>
      </c>
      <c r="S57" s="5">
        <v>1</v>
      </c>
      <c r="T57" s="5">
        <v>17</v>
      </c>
      <c r="U57" s="6">
        <f t="shared" si="8"/>
        <v>22.865275142314992</v>
      </c>
      <c r="W57" s="4">
        <v>2763</v>
      </c>
      <c r="X57" s="5">
        <v>1.8</v>
      </c>
      <c r="Y57" s="5">
        <v>10.1</v>
      </c>
      <c r="Z57" s="6">
        <f t="shared" si="9"/>
        <v>37.995049504950494</v>
      </c>
      <c r="AB57" s="4">
        <v>988</v>
      </c>
      <c r="AC57" s="5">
        <v>1</v>
      </c>
      <c r="AD57" s="5">
        <v>9.6</v>
      </c>
      <c r="AE57" s="6">
        <f t="shared" si="10"/>
        <v>13.832885304659499</v>
      </c>
      <c r="AG57" s="4">
        <v>615</v>
      </c>
      <c r="AH57" s="5">
        <v>0.9</v>
      </c>
      <c r="AI57" s="5">
        <v>1.3</v>
      </c>
      <c r="AJ57" s="6">
        <f t="shared" si="11"/>
        <v>63.58560794044665</v>
      </c>
      <c r="AL57" s="4">
        <v>611</v>
      </c>
      <c r="AM57" s="5">
        <v>1.4</v>
      </c>
      <c r="AN57" s="5">
        <v>2.2000000000000002</v>
      </c>
      <c r="AO57" s="6">
        <f t="shared" si="12"/>
        <v>41.328463203463201</v>
      </c>
      <c r="AQ57" s="4">
        <v>894</v>
      </c>
      <c r="AR57" s="5">
        <v>1.1000000000000001</v>
      </c>
      <c r="AS57" s="5">
        <v>4</v>
      </c>
      <c r="AT57" s="6">
        <f t="shared" si="13"/>
        <v>30.04032258064516</v>
      </c>
      <c r="AV57" s="4">
        <v>7031</v>
      </c>
      <c r="AW57" s="5">
        <v>18.5</v>
      </c>
      <c r="AX57" s="5">
        <v>31.4</v>
      </c>
      <c r="AY57" s="6">
        <f t="shared" si="14"/>
        <v>31.099610757254069</v>
      </c>
      <c r="BA57" s="4">
        <v>14425</v>
      </c>
      <c r="BB57" s="5">
        <v>26.8</v>
      </c>
      <c r="BC57" s="5">
        <v>46.8</v>
      </c>
      <c r="BD57" s="6">
        <f t="shared" si="15"/>
        <v>41.428292436356955</v>
      </c>
      <c r="BF57" s="4">
        <v>2501</v>
      </c>
      <c r="BG57" s="5">
        <v>0.2</v>
      </c>
      <c r="BH57" s="5">
        <v>27.8</v>
      </c>
      <c r="BI57" s="6">
        <f t="shared" si="16"/>
        <v>12.495003996802557</v>
      </c>
      <c r="BK57" s="40">
        <f t="shared" si="17"/>
        <v>0.58888888888888891</v>
      </c>
      <c r="BL57" s="40">
        <f t="shared" si="18"/>
        <v>5.8823529411764705E-2</v>
      </c>
      <c r="BM57" s="40">
        <f t="shared" si="19"/>
        <v>0.69230769230769229</v>
      </c>
      <c r="BN57" s="40">
        <f t="shared" si="20"/>
        <v>0.63636363636363624</v>
      </c>
      <c r="BO57" s="40">
        <f t="shared" si="21"/>
        <v>0.57264957264957272</v>
      </c>
    </row>
    <row r="58" spans="1:67" x14ac:dyDescent="0.25">
      <c r="A58" s="3" t="s">
        <v>66</v>
      </c>
      <c r="B58" s="3">
        <v>14994</v>
      </c>
      <c r="C58" s="4">
        <v>17588</v>
      </c>
      <c r="D58" s="5">
        <v>20.9</v>
      </c>
      <c r="E58" s="5">
        <v>56.6</v>
      </c>
      <c r="F58" s="6">
        <f t="shared" si="5"/>
        <v>41.766404498651163</v>
      </c>
      <c r="H58" s="4">
        <v>6901</v>
      </c>
      <c r="I58" s="5">
        <v>18.100000000000001</v>
      </c>
      <c r="J58" s="5">
        <v>45.5</v>
      </c>
      <c r="K58" s="6">
        <f t="shared" si="6"/>
        <v>20.385796998700226</v>
      </c>
      <c r="M58" s="4">
        <v>1534</v>
      </c>
      <c r="N58" s="5">
        <v>2.7</v>
      </c>
      <c r="O58" s="5">
        <v>6.2</v>
      </c>
      <c r="P58" s="6">
        <f t="shared" si="7"/>
        <v>34.363799283154123</v>
      </c>
      <c r="R58" s="4">
        <v>4799</v>
      </c>
      <c r="S58" s="5">
        <v>2.1</v>
      </c>
      <c r="T58" s="5">
        <v>25.4</v>
      </c>
      <c r="U58" s="6">
        <f t="shared" si="8"/>
        <v>25.394759122851582</v>
      </c>
      <c r="W58" s="4">
        <v>13820</v>
      </c>
      <c r="X58" s="5">
        <v>22.5</v>
      </c>
      <c r="Y58" s="5">
        <v>33.799999999999997</v>
      </c>
      <c r="Z58" s="6">
        <f t="shared" si="9"/>
        <v>56.788297172912564</v>
      </c>
      <c r="AB58" s="4">
        <v>17173</v>
      </c>
      <c r="AC58" s="5">
        <v>19.8</v>
      </c>
      <c r="AD58" s="5">
        <v>63</v>
      </c>
      <c r="AE58" s="6">
        <f t="shared" si="10"/>
        <v>36.638078170336236</v>
      </c>
      <c r="AG58" s="4">
        <v>16958</v>
      </c>
      <c r="AH58" s="5">
        <v>30</v>
      </c>
      <c r="AI58" s="5">
        <v>64.2</v>
      </c>
      <c r="AJ58" s="6">
        <f t="shared" si="11"/>
        <v>35.503132013532976</v>
      </c>
      <c r="AL58" s="4">
        <v>7987</v>
      </c>
      <c r="AM58" s="5">
        <v>10.199999999999999</v>
      </c>
      <c r="AN58" s="5">
        <v>51.3</v>
      </c>
      <c r="AO58" s="6">
        <f t="shared" si="12"/>
        <v>23.168453541260561</v>
      </c>
      <c r="AQ58" s="4">
        <v>8149</v>
      </c>
      <c r="AR58" s="5">
        <v>8.5</v>
      </c>
      <c r="AS58" s="5">
        <v>44.4</v>
      </c>
      <c r="AT58" s="6">
        <f t="shared" si="13"/>
        <v>24.668822047854306</v>
      </c>
      <c r="AV58" s="4">
        <v>7723</v>
      </c>
      <c r="AW58" s="5">
        <v>21.2</v>
      </c>
      <c r="AX58" s="5">
        <v>41.5</v>
      </c>
      <c r="AY58" s="6">
        <f t="shared" si="14"/>
        <v>25.846720214190093</v>
      </c>
      <c r="BA58" s="4">
        <v>4901</v>
      </c>
      <c r="BB58" s="5">
        <v>3</v>
      </c>
      <c r="BC58" s="5">
        <v>33.700000000000003</v>
      </c>
      <c r="BD58" s="6">
        <f t="shared" si="15"/>
        <v>19.547078906225071</v>
      </c>
      <c r="BF58" s="4">
        <v>5094</v>
      </c>
      <c r="BG58" s="5">
        <v>4.4000000000000004</v>
      </c>
      <c r="BH58" s="5">
        <v>30.1</v>
      </c>
      <c r="BI58" s="6">
        <f t="shared" si="16"/>
        <v>23.504983388704318</v>
      </c>
      <c r="BK58" s="40">
        <f t="shared" si="17"/>
        <v>0.36925795053003529</v>
      </c>
      <c r="BL58" s="40">
        <f t="shared" si="18"/>
        <v>8.2677165354330714E-2</v>
      </c>
      <c r="BM58" s="40">
        <f t="shared" si="19"/>
        <v>0.46728971962616822</v>
      </c>
      <c r="BN58" s="40">
        <f t="shared" si="20"/>
        <v>0.19883040935672514</v>
      </c>
      <c r="BO58" s="40">
        <f t="shared" si="21"/>
        <v>8.9020771513353109E-2</v>
      </c>
    </row>
    <row r="59" spans="1:67" x14ac:dyDescent="0.25">
      <c r="A59" s="3" t="s">
        <v>66</v>
      </c>
      <c r="B59" s="3">
        <v>14959</v>
      </c>
      <c r="C59" s="4">
        <v>2456</v>
      </c>
      <c r="D59" s="5">
        <v>4.4000000000000004</v>
      </c>
      <c r="E59" s="5">
        <v>12.5</v>
      </c>
      <c r="F59" s="6">
        <f t="shared" si="5"/>
        <v>26.408602150537636</v>
      </c>
      <c r="H59" s="4">
        <v>2532</v>
      </c>
      <c r="I59" s="5">
        <v>4</v>
      </c>
      <c r="J59" s="5">
        <v>10.6</v>
      </c>
      <c r="K59" s="6">
        <f t="shared" si="6"/>
        <v>32.10590383444918</v>
      </c>
      <c r="M59" s="4">
        <v>2649</v>
      </c>
      <c r="N59" s="5">
        <v>8.1999999999999993</v>
      </c>
      <c r="O59" s="5">
        <v>12.7</v>
      </c>
      <c r="P59" s="6">
        <f t="shared" si="7"/>
        <v>28.969816272965879</v>
      </c>
      <c r="R59" s="4">
        <v>11381</v>
      </c>
      <c r="S59" s="5">
        <v>4.3</v>
      </c>
      <c r="T59" s="5">
        <v>49.8</v>
      </c>
      <c r="U59" s="6">
        <f t="shared" si="8"/>
        <v>30.716953836852792</v>
      </c>
      <c r="W59" s="4">
        <v>32748</v>
      </c>
      <c r="X59" s="5">
        <v>59.9</v>
      </c>
      <c r="Y59" s="5">
        <v>71.599999999999994</v>
      </c>
      <c r="Z59" s="6">
        <f t="shared" si="9"/>
        <v>63.524208566108015</v>
      </c>
      <c r="AB59" s="4">
        <v>28827</v>
      </c>
      <c r="AC59" s="5">
        <v>42.5</v>
      </c>
      <c r="AD59" s="5">
        <v>60.9</v>
      </c>
      <c r="AE59" s="6">
        <f t="shared" si="10"/>
        <v>63.622278722389957</v>
      </c>
      <c r="AG59" s="4">
        <v>29539</v>
      </c>
      <c r="AH59" s="5">
        <v>64.3</v>
      </c>
      <c r="AI59" s="5">
        <v>73.400000000000006</v>
      </c>
      <c r="AJ59" s="6">
        <f t="shared" si="11"/>
        <v>54.091222056195242</v>
      </c>
      <c r="AL59" s="4">
        <v>26014</v>
      </c>
      <c r="AM59" s="5">
        <v>51.8</v>
      </c>
      <c r="AN59" s="5">
        <v>60.5</v>
      </c>
      <c r="AO59" s="6">
        <f t="shared" si="12"/>
        <v>63.985635576544666</v>
      </c>
      <c r="AQ59" s="4">
        <v>27156</v>
      </c>
      <c r="AR59" s="5">
        <v>51.3</v>
      </c>
      <c r="AS59" s="5">
        <v>60.4</v>
      </c>
      <c r="AT59" s="6">
        <f t="shared" si="13"/>
        <v>60.430463576158942</v>
      </c>
      <c r="AV59" s="4">
        <v>23150</v>
      </c>
      <c r="AW59" s="5">
        <v>47.7</v>
      </c>
      <c r="AX59" s="5">
        <v>59.3</v>
      </c>
      <c r="AY59" s="6">
        <f t="shared" si="14"/>
        <v>54.220535881581412</v>
      </c>
      <c r="BA59" s="4">
        <v>11071</v>
      </c>
      <c r="BB59" s="5">
        <v>16.399999999999999</v>
      </c>
      <c r="BC59" s="5">
        <v>34.9</v>
      </c>
      <c r="BD59" s="6">
        <f t="shared" si="15"/>
        <v>42.637181501679144</v>
      </c>
      <c r="BF59" s="4">
        <v>6243</v>
      </c>
      <c r="BG59" s="5">
        <v>13</v>
      </c>
      <c r="BH59" s="5">
        <v>28.3</v>
      </c>
      <c r="BI59" s="6">
        <f t="shared" si="16"/>
        <v>30.638987043580684</v>
      </c>
      <c r="BK59" s="40">
        <f t="shared" si="17"/>
        <v>0.35200000000000004</v>
      </c>
      <c r="BL59" s="40">
        <f t="shared" si="18"/>
        <v>8.6345381526104423E-2</v>
      </c>
      <c r="BM59" s="40">
        <f t="shared" si="19"/>
        <v>0.87602179836512251</v>
      </c>
      <c r="BN59" s="40">
        <f t="shared" si="20"/>
        <v>0.85619834710743792</v>
      </c>
      <c r="BO59" s="40">
        <f t="shared" si="21"/>
        <v>0.46991404011461319</v>
      </c>
    </row>
    <row r="60" spans="1:67" x14ac:dyDescent="0.25">
      <c r="A60" s="3" t="s">
        <v>66</v>
      </c>
      <c r="B60" s="3">
        <v>20726</v>
      </c>
      <c r="AV60" s="4">
        <v>4582</v>
      </c>
      <c r="AW60" s="5">
        <v>6.4</v>
      </c>
      <c r="AX60" s="5">
        <v>11.4</v>
      </c>
      <c r="BA60" s="4">
        <v>2811</v>
      </c>
      <c r="BB60" s="5">
        <v>11.4</v>
      </c>
      <c r="BC60" s="5">
        <v>11.6</v>
      </c>
      <c r="BF60" s="4">
        <v>1666</v>
      </c>
      <c r="BG60" s="5">
        <v>0</v>
      </c>
      <c r="BH60" s="5">
        <v>17.5</v>
      </c>
    </row>
    <row r="61" spans="1:67" x14ac:dyDescent="0.25">
      <c r="A61" s="3" t="s">
        <v>66</v>
      </c>
      <c r="B61" s="3">
        <v>40263</v>
      </c>
      <c r="AV61" s="4">
        <v>3515</v>
      </c>
      <c r="AW61" s="5">
        <v>2.1</v>
      </c>
      <c r="AX61" s="5">
        <v>19</v>
      </c>
      <c r="BA61" s="4">
        <v>3054</v>
      </c>
      <c r="BB61" s="5">
        <v>10.9</v>
      </c>
      <c r="BC61" s="5">
        <v>18.100000000000001</v>
      </c>
      <c r="BF61" s="4">
        <v>1262</v>
      </c>
      <c r="BG61" s="5">
        <v>0</v>
      </c>
      <c r="BH61" s="5">
        <v>12.4</v>
      </c>
    </row>
    <row r="62" spans="1:67" x14ac:dyDescent="0.25">
      <c r="A62" s="3" t="s">
        <v>66</v>
      </c>
      <c r="B62" s="3">
        <v>48306</v>
      </c>
    </row>
    <row r="63" spans="1:67" x14ac:dyDescent="0.25">
      <c r="A63" s="3" t="s">
        <v>66</v>
      </c>
      <c r="B63" s="3">
        <v>100418</v>
      </c>
    </row>
    <row r="65" spans="1:67" x14ac:dyDescent="0.25">
      <c r="A65" s="3" t="s">
        <v>67</v>
      </c>
      <c r="B65" s="3">
        <v>63491</v>
      </c>
      <c r="C65" s="4">
        <v>4332</v>
      </c>
      <c r="D65" s="5">
        <v>5.3</v>
      </c>
      <c r="E65" s="5">
        <v>16.5</v>
      </c>
      <c r="F65" s="6">
        <f t="shared" ref="F65:F94" si="22">100*C65/(E65*744)</f>
        <v>35.288367546432063</v>
      </c>
      <c r="H65" s="4">
        <v>3861</v>
      </c>
      <c r="I65" s="5">
        <v>5.0999999999999996</v>
      </c>
      <c r="J65" s="5">
        <v>15.3</v>
      </c>
      <c r="K65" s="6">
        <f t="shared" ref="K65:K94" si="23">100*H65/(J65*744)</f>
        <v>33.918406072106258</v>
      </c>
      <c r="M65" s="4">
        <v>3237</v>
      </c>
      <c r="N65" s="5">
        <v>2.4</v>
      </c>
      <c r="O65" s="5">
        <v>14.3</v>
      </c>
      <c r="P65" s="6">
        <f t="shared" ref="P65:P94" si="24">100*M65/(O65*720)</f>
        <v>31.439393939393938</v>
      </c>
      <c r="R65" s="4">
        <v>3458</v>
      </c>
      <c r="S65" s="5">
        <v>4.3</v>
      </c>
      <c r="T65" s="5">
        <v>13.9</v>
      </c>
      <c r="U65" s="6">
        <f t="shared" ref="U65:U94" si="25">100*R65/(T65*744)</f>
        <v>33.43776591629922</v>
      </c>
      <c r="W65" s="4">
        <v>3434</v>
      </c>
      <c r="X65" s="5">
        <v>4.5999999999999996</v>
      </c>
      <c r="Y65" s="5">
        <v>14.8</v>
      </c>
      <c r="Z65" s="6">
        <f t="shared" ref="Z65:Z94" si="26">100*W65/(Y65*720)</f>
        <v>32.225975975975977</v>
      </c>
      <c r="AB65" s="4">
        <v>4129</v>
      </c>
      <c r="AC65" s="5">
        <v>3.7</v>
      </c>
      <c r="AD65" s="5">
        <v>15.7</v>
      </c>
      <c r="AE65" s="6">
        <f t="shared" ref="AE65:AE94" si="27">100*AB65/(AD65*744)</f>
        <v>35.348606259845219</v>
      </c>
      <c r="AG65" s="4">
        <v>4230</v>
      </c>
      <c r="AH65" s="5">
        <v>4.8</v>
      </c>
      <c r="AI65" s="5">
        <v>16.8</v>
      </c>
      <c r="AJ65" s="6">
        <f t="shared" ref="AJ65:AJ94" si="28">100*AG65/(AI65*744)</f>
        <v>33.842165898617509</v>
      </c>
      <c r="AL65" s="4">
        <v>3740</v>
      </c>
      <c r="AM65" s="5">
        <v>6.5</v>
      </c>
      <c r="AN65" s="5">
        <v>16.5</v>
      </c>
      <c r="AO65" s="6">
        <f t="shared" ref="AO65:AO94" si="29">100*AL65/(AN65*672)</f>
        <v>33.730158730158728</v>
      </c>
      <c r="AQ65" s="4">
        <v>3791</v>
      </c>
      <c r="AR65" s="5">
        <v>9.9</v>
      </c>
      <c r="AS65" s="5">
        <v>15.9</v>
      </c>
      <c r="AT65" s="6">
        <f t="shared" ref="AT65:AT94" si="30">100*AQ65/(AS65*744)</f>
        <v>32.046730236018121</v>
      </c>
      <c r="AV65" s="4">
        <v>3075</v>
      </c>
      <c r="AW65" s="5">
        <v>12</v>
      </c>
      <c r="AX65" s="5">
        <v>15.3</v>
      </c>
      <c r="AY65" s="6">
        <f t="shared" ref="AY65:AY94" si="31">100*AV65/(AX65*720)</f>
        <v>27.913943355119827</v>
      </c>
      <c r="BA65" s="4">
        <v>3098</v>
      </c>
      <c r="BB65" s="5">
        <v>5.8</v>
      </c>
      <c r="BC65" s="5">
        <v>14.4</v>
      </c>
      <c r="BD65" s="6">
        <f t="shared" ref="BD65:BD94" si="32">100*BA65/(BC65*744)</f>
        <v>28.916517323775388</v>
      </c>
      <c r="BF65" s="4">
        <v>3007</v>
      </c>
      <c r="BG65" s="5">
        <v>1.9</v>
      </c>
      <c r="BH65" s="5">
        <v>14.1</v>
      </c>
      <c r="BI65" s="6">
        <f t="shared" ref="BI65:BI94" si="33">100*BF65/(BH65*720)</f>
        <v>29.619779353821908</v>
      </c>
      <c r="BK65" s="40">
        <f t="shared" ref="BK65:BK94" si="34">D65/E65</f>
        <v>0.32121212121212123</v>
      </c>
      <c r="BL65" s="40">
        <f t="shared" ref="BL65:BL94" si="35">S65/T65</f>
        <v>0.30935251798561147</v>
      </c>
      <c r="BM65" s="40">
        <f t="shared" ref="BM65:BM94" si="36">AH65/AI65</f>
        <v>0.2857142857142857</v>
      </c>
      <c r="BN65" s="40">
        <f t="shared" ref="BN65:BN94" si="37">AM65/AN65</f>
        <v>0.39393939393939392</v>
      </c>
      <c r="BO65" s="40">
        <f t="shared" ref="BO65:BO94" si="38">BB65/BC65</f>
        <v>0.40277777777777773</v>
      </c>
    </row>
    <row r="66" spans="1:67" x14ac:dyDescent="0.25">
      <c r="A66" s="3" t="s">
        <v>67</v>
      </c>
      <c r="B66" s="3">
        <v>90501</v>
      </c>
      <c r="C66" s="4">
        <v>17371</v>
      </c>
      <c r="D66" s="5">
        <v>28.6</v>
      </c>
      <c r="E66" s="5">
        <v>40.799999999999997</v>
      </c>
      <c r="F66" s="6">
        <f t="shared" si="22"/>
        <v>57.225780096985034</v>
      </c>
      <c r="H66" s="4">
        <v>17788</v>
      </c>
      <c r="I66" s="5">
        <v>26.2</v>
      </c>
      <c r="J66" s="5">
        <v>39.6</v>
      </c>
      <c r="K66" s="6">
        <f t="shared" si="23"/>
        <v>60.375257955903116</v>
      </c>
      <c r="M66" s="4">
        <v>14741</v>
      </c>
      <c r="N66" s="5">
        <v>24.9</v>
      </c>
      <c r="O66" s="5">
        <v>38.1</v>
      </c>
      <c r="P66" s="6">
        <f t="shared" si="24"/>
        <v>53.736512102653833</v>
      </c>
      <c r="R66" s="4">
        <v>13182</v>
      </c>
      <c r="S66" s="5">
        <v>19.8</v>
      </c>
      <c r="T66" s="5">
        <v>34.700000000000003</v>
      </c>
      <c r="U66" s="6">
        <f t="shared" si="25"/>
        <v>51.059775030212876</v>
      </c>
      <c r="W66" s="4">
        <v>13697</v>
      </c>
      <c r="X66" s="5">
        <v>27.3</v>
      </c>
      <c r="Y66" s="5">
        <v>34.9</v>
      </c>
      <c r="Z66" s="6">
        <f t="shared" si="26"/>
        <v>54.50891435848456</v>
      </c>
      <c r="AB66" s="4">
        <v>16126</v>
      </c>
      <c r="AC66" s="5">
        <v>25.9</v>
      </c>
      <c r="AD66" s="5">
        <v>35.4</v>
      </c>
      <c r="AE66" s="6">
        <f t="shared" si="27"/>
        <v>61.228054188688418</v>
      </c>
      <c r="AG66" s="4">
        <v>16203</v>
      </c>
      <c r="AH66" s="5">
        <v>22.6</v>
      </c>
      <c r="AI66" s="5">
        <v>33.9</v>
      </c>
      <c r="AJ66" s="6">
        <f t="shared" si="28"/>
        <v>64.242554001332195</v>
      </c>
      <c r="AL66" s="4">
        <v>15131</v>
      </c>
      <c r="AM66" s="5">
        <v>24.7</v>
      </c>
      <c r="AN66" s="5">
        <v>33.6</v>
      </c>
      <c r="AO66" s="6">
        <f t="shared" si="29"/>
        <v>67.013003117913826</v>
      </c>
      <c r="AQ66" s="4">
        <v>15364</v>
      </c>
      <c r="AR66" s="5">
        <v>25.7</v>
      </c>
      <c r="AS66" s="5">
        <v>33.9</v>
      </c>
      <c r="AT66" s="6">
        <f t="shared" si="30"/>
        <v>60.916040219494406</v>
      </c>
      <c r="AV66" s="4">
        <v>14138</v>
      </c>
      <c r="AW66" s="5">
        <v>24.4</v>
      </c>
      <c r="AX66" s="5">
        <v>35.6</v>
      </c>
      <c r="AY66" s="6">
        <f t="shared" si="31"/>
        <v>55.157615480649191</v>
      </c>
      <c r="BA66" s="4">
        <v>13254</v>
      </c>
      <c r="BB66" s="5">
        <v>29.5</v>
      </c>
      <c r="BC66" s="5">
        <v>31</v>
      </c>
      <c r="BD66" s="6">
        <f t="shared" si="32"/>
        <v>57.46618106139438</v>
      </c>
      <c r="BF66" s="4">
        <v>14188</v>
      </c>
      <c r="BG66" s="5">
        <v>19.3</v>
      </c>
      <c r="BH66" s="5">
        <v>35.6</v>
      </c>
      <c r="BI66" s="6">
        <f t="shared" si="33"/>
        <v>55.352684144818973</v>
      </c>
      <c r="BK66" s="40">
        <f t="shared" si="34"/>
        <v>0.70098039215686281</v>
      </c>
      <c r="BL66" s="40">
        <f t="shared" si="35"/>
        <v>0.57060518731988474</v>
      </c>
      <c r="BM66" s="40">
        <f t="shared" si="36"/>
        <v>0.66666666666666674</v>
      </c>
      <c r="BN66" s="40">
        <f t="shared" si="37"/>
        <v>0.73511904761904756</v>
      </c>
      <c r="BO66" s="40">
        <f t="shared" si="38"/>
        <v>0.95161290322580649</v>
      </c>
    </row>
    <row r="67" spans="1:67" x14ac:dyDescent="0.25">
      <c r="A67" s="3" t="s">
        <v>67</v>
      </c>
      <c r="B67" s="3">
        <v>52523</v>
      </c>
      <c r="C67" s="4">
        <v>16953</v>
      </c>
      <c r="D67" s="5">
        <v>30.4</v>
      </c>
      <c r="E67" s="5">
        <v>53</v>
      </c>
      <c r="F67" s="6">
        <f t="shared" si="22"/>
        <v>42.993000608642724</v>
      </c>
      <c r="H67" s="4">
        <v>20784</v>
      </c>
      <c r="I67" s="5">
        <v>32</v>
      </c>
      <c r="J67" s="5">
        <v>60</v>
      </c>
      <c r="K67" s="6">
        <f t="shared" si="23"/>
        <v>46.55913978494624</v>
      </c>
      <c r="M67" s="4">
        <v>15080</v>
      </c>
      <c r="N67" s="5">
        <v>20.5</v>
      </c>
      <c r="O67" s="5">
        <v>49.9</v>
      </c>
      <c r="P67" s="6">
        <f t="shared" si="24"/>
        <v>41.972834558004898</v>
      </c>
      <c r="R67" s="4">
        <v>14805</v>
      </c>
      <c r="S67" s="5">
        <v>44.6</v>
      </c>
      <c r="T67" s="5">
        <v>44.9</v>
      </c>
      <c r="U67" s="6">
        <f t="shared" si="25"/>
        <v>44.318916588835407</v>
      </c>
      <c r="W67" s="4">
        <v>15968</v>
      </c>
      <c r="X67" s="5">
        <v>46.7</v>
      </c>
      <c r="Y67" s="5">
        <v>53.9</v>
      </c>
      <c r="Z67" s="6">
        <f t="shared" si="26"/>
        <v>41.146155431869715</v>
      </c>
      <c r="AB67" s="4">
        <v>19896</v>
      </c>
      <c r="AC67" s="5">
        <v>47.1</v>
      </c>
      <c r="AD67" s="5">
        <v>59.9</v>
      </c>
      <c r="AE67" s="6">
        <f t="shared" si="27"/>
        <v>44.644299639183586</v>
      </c>
      <c r="AG67" s="4">
        <v>21582</v>
      </c>
      <c r="AH67" s="5">
        <v>37</v>
      </c>
      <c r="AI67" s="5">
        <v>62.8</v>
      </c>
      <c r="AJ67" s="6">
        <f t="shared" si="28"/>
        <v>46.191185535237317</v>
      </c>
      <c r="AL67" s="4">
        <v>20521</v>
      </c>
      <c r="AM67" s="5">
        <v>56.6</v>
      </c>
      <c r="AN67" s="5">
        <v>66.2</v>
      </c>
      <c r="AO67" s="6">
        <f t="shared" si="29"/>
        <v>46.128704502949212</v>
      </c>
      <c r="AQ67" s="4">
        <v>18758</v>
      </c>
      <c r="AR67" s="5">
        <v>42.5</v>
      </c>
      <c r="AS67" s="5">
        <v>59.4</v>
      </c>
      <c r="AT67" s="6">
        <f t="shared" si="30"/>
        <v>42.445059918178202</v>
      </c>
      <c r="AV67" s="4">
        <v>15678</v>
      </c>
      <c r="AW67" s="5">
        <v>36.200000000000003</v>
      </c>
      <c r="AX67" s="5">
        <v>47.6</v>
      </c>
      <c r="AY67" s="6">
        <f t="shared" si="31"/>
        <v>45.745798319327733</v>
      </c>
      <c r="BA67" s="4">
        <v>14319</v>
      </c>
      <c r="BB67" s="5">
        <v>27.4</v>
      </c>
      <c r="BC67" s="5">
        <v>52.9</v>
      </c>
      <c r="BD67" s="6">
        <f t="shared" si="32"/>
        <v>36.381791572656873</v>
      </c>
      <c r="BF67" s="4">
        <v>12472</v>
      </c>
      <c r="BG67" s="5">
        <v>18.3</v>
      </c>
      <c r="BH67" s="5">
        <v>48.1</v>
      </c>
      <c r="BI67" s="6">
        <f t="shared" si="33"/>
        <v>36.012936012936009</v>
      </c>
      <c r="BK67" s="40">
        <f t="shared" si="34"/>
        <v>0.57358490566037734</v>
      </c>
      <c r="BL67" s="40">
        <f t="shared" si="35"/>
        <v>0.99331848552338531</v>
      </c>
      <c r="BM67" s="40">
        <f t="shared" si="36"/>
        <v>0.58917197452229297</v>
      </c>
      <c r="BN67" s="40">
        <f t="shared" si="37"/>
        <v>0.85498489425981872</v>
      </c>
      <c r="BO67" s="40">
        <f t="shared" si="38"/>
        <v>0.51795841209829863</v>
      </c>
    </row>
    <row r="68" spans="1:67" x14ac:dyDescent="0.25">
      <c r="A68" s="3" t="s">
        <v>67</v>
      </c>
      <c r="B68" s="3">
        <v>52506</v>
      </c>
      <c r="C68" s="4">
        <v>16881</v>
      </c>
      <c r="D68" s="5">
        <v>27.2</v>
      </c>
      <c r="E68" s="5">
        <v>37.1</v>
      </c>
      <c r="F68" s="6">
        <f t="shared" si="22"/>
        <v>61.157725415181282</v>
      </c>
      <c r="H68" s="4">
        <v>17352</v>
      </c>
      <c r="I68" s="5">
        <v>26.3</v>
      </c>
      <c r="J68" s="5">
        <v>39.9</v>
      </c>
      <c r="K68" s="6">
        <f t="shared" si="23"/>
        <v>58.452583070579678</v>
      </c>
      <c r="M68" s="4">
        <v>15809</v>
      </c>
      <c r="N68" s="5">
        <v>22.7</v>
      </c>
      <c r="O68" s="5">
        <v>36.200000000000003</v>
      </c>
      <c r="P68" s="6">
        <f t="shared" si="24"/>
        <v>60.654542664211164</v>
      </c>
      <c r="R68" s="4">
        <v>15198</v>
      </c>
      <c r="S68" s="5">
        <v>18.7</v>
      </c>
      <c r="T68" s="5">
        <v>38.299999999999997</v>
      </c>
      <c r="U68" s="6">
        <f t="shared" si="25"/>
        <v>53.335298576602383</v>
      </c>
      <c r="W68" s="4">
        <v>14703</v>
      </c>
      <c r="X68" s="5">
        <v>27.8</v>
      </c>
      <c r="Y68" s="5">
        <v>36.799999999999997</v>
      </c>
      <c r="Z68" s="6">
        <f t="shared" si="26"/>
        <v>55.491394927536241</v>
      </c>
      <c r="AB68" s="4">
        <v>16989</v>
      </c>
      <c r="AC68" s="5">
        <v>27.7</v>
      </c>
      <c r="AD68" s="5">
        <v>36.799999999999997</v>
      </c>
      <c r="AE68" s="6">
        <f t="shared" si="27"/>
        <v>62.050753856942507</v>
      </c>
      <c r="AG68" s="4">
        <v>17062</v>
      </c>
      <c r="AH68" s="5">
        <v>22.4</v>
      </c>
      <c r="AI68" s="5">
        <v>36.700000000000003</v>
      </c>
      <c r="AJ68" s="6">
        <f t="shared" si="28"/>
        <v>62.487181740939313</v>
      </c>
      <c r="AL68" s="4">
        <v>15207</v>
      </c>
      <c r="AM68" s="5">
        <v>22.3</v>
      </c>
      <c r="AN68" s="5">
        <v>38.4</v>
      </c>
      <c r="AO68" s="6">
        <f t="shared" si="29"/>
        <v>58.930896577380956</v>
      </c>
      <c r="AQ68" s="4">
        <v>16164</v>
      </c>
      <c r="AR68" s="5">
        <v>24.1</v>
      </c>
      <c r="AS68" s="5">
        <v>37</v>
      </c>
      <c r="AT68" s="6">
        <f t="shared" si="30"/>
        <v>58.718395815170005</v>
      </c>
      <c r="AV68" s="4">
        <v>15140</v>
      </c>
      <c r="AW68" s="5">
        <v>24.9</v>
      </c>
      <c r="AX68" s="5">
        <v>34.1</v>
      </c>
      <c r="AY68" s="6">
        <f t="shared" si="31"/>
        <v>61.665037471489086</v>
      </c>
      <c r="BA68" s="4">
        <v>14373</v>
      </c>
      <c r="BB68" s="5">
        <v>24.5</v>
      </c>
      <c r="BC68" s="5">
        <v>36.200000000000003</v>
      </c>
      <c r="BD68" s="6">
        <f t="shared" si="32"/>
        <v>53.366155765460697</v>
      </c>
      <c r="BF68" s="4">
        <v>14167</v>
      </c>
      <c r="BG68" s="5">
        <v>27.8</v>
      </c>
      <c r="BH68" s="5">
        <v>31.3</v>
      </c>
      <c r="BI68" s="6">
        <f t="shared" si="33"/>
        <v>62.863862264820732</v>
      </c>
      <c r="BK68" s="40">
        <f t="shared" si="34"/>
        <v>0.73315363881401607</v>
      </c>
      <c r="BL68" s="40">
        <f t="shared" si="35"/>
        <v>0.48825065274151436</v>
      </c>
      <c r="BM68" s="40">
        <f t="shared" si="36"/>
        <v>0.61035422343324242</v>
      </c>
      <c r="BN68" s="40">
        <f t="shared" si="37"/>
        <v>0.58072916666666674</v>
      </c>
      <c r="BO68" s="40">
        <f t="shared" si="38"/>
        <v>0.67679558011049723</v>
      </c>
    </row>
    <row r="69" spans="1:67" x14ac:dyDescent="0.25">
      <c r="A69" s="3" t="s">
        <v>67</v>
      </c>
      <c r="B69" s="3">
        <v>61582</v>
      </c>
      <c r="C69" s="4">
        <v>32556</v>
      </c>
      <c r="D69" s="5">
        <v>53.3</v>
      </c>
      <c r="E69" s="5">
        <v>64.599999999999994</v>
      </c>
      <c r="F69" s="6">
        <f t="shared" si="22"/>
        <v>67.736941975431947</v>
      </c>
      <c r="H69" s="4">
        <v>32571</v>
      </c>
      <c r="I69" s="5">
        <v>61.9</v>
      </c>
      <c r="J69" s="5">
        <v>65.400000000000006</v>
      </c>
      <c r="K69" s="6">
        <f t="shared" si="23"/>
        <v>66.939183190292979</v>
      </c>
      <c r="M69" s="4">
        <v>29435</v>
      </c>
      <c r="N69" s="5">
        <v>60.2</v>
      </c>
      <c r="O69" s="5">
        <v>62.2</v>
      </c>
      <c r="P69" s="6">
        <f t="shared" si="24"/>
        <v>65.726598785280459</v>
      </c>
      <c r="R69" s="4">
        <v>25251</v>
      </c>
      <c r="S69" s="5">
        <v>39.9</v>
      </c>
      <c r="T69" s="5">
        <v>59.6</v>
      </c>
      <c r="U69" s="6">
        <f t="shared" si="25"/>
        <v>56.945496860792375</v>
      </c>
      <c r="W69" s="4">
        <v>22025</v>
      </c>
      <c r="X69" s="5">
        <v>40.4</v>
      </c>
      <c r="Y69" s="5">
        <v>56.6</v>
      </c>
      <c r="Z69" s="6">
        <f t="shared" si="26"/>
        <v>54.046427169218688</v>
      </c>
      <c r="AB69" s="4">
        <v>24372</v>
      </c>
      <c r="AC69" s="5">
        <v>39.700000000000003</v>
      </c>
      <c r="AD69" s="5">
        <v>49.8</v>
      </c>
      <c r="AE69" s="6">
        <f t="shared" si="27"/>
        <v>65.77924601632337</v>
      </c>
      <c r="AG69" s="4">
        <v>24382</v>
      </c>
      <c r="AH69" s="5">
        <v>35</v>
      </c>
      <c r="AI69" s="5">
        <v>50.2</v>
      </c>
      <c r="AJ69" s="6">
        <f t="shared" si="28"/>
        <v>65.281883219808932</v>
      </c>
      <c r="AL69" s="4">
        <v>23420</v>
      </c>
      <c r="AM69" s="5">
        <v>37.5</v>
      </c>
      <c r="AN69" s="5">
        <v>50.3</v>
      </c>
      <c r="AO69" s="6">
        <f t="shared" si="29"/>
        <v>69.286660986462181</v>
      </c>
      <c r="AQ69" s="4">
        <v>25169</v>
      </c>
      <c r="AR69" s="5">
        <v>34.5</v>
      </c>
      <c r="AS69" s="5">
        <v>53.8</v>
      </c>
      <c r="AT69" s="6">
        <f t="shared" si="30"/>
        <v>62.879741775592599</v>
      </c>
      <c r="AV69" s="4">
        <v>24629</v>
      </c>
      <c r="AW69" s="5">
        <v>29.8</v>
      </c>
      <c r="AX69" s="5">
        <v>58.1</v>
      </c>
      <c r="AY69" s="6">
        <f t="shared" si="31"/>
        <v>58.875980110919869</v>
      </c>
      <c r="BA69" s="4">
        <v>26136</v>
      </c>
      <c r="BB69" s="5">
        <v>28.8</v>
      </c>
      <c r="BC69" s="5">
        <v>56.6</v>
      </c>
      <c r="BD69" s="6">
        <f t="shared" si="32"/>
        <v>62.065428017781826</v>
      </c>
      <c r="BF69" s="4">
        <v>30900</v>
      </c>
      <c r="BG69" s="5">
        <v>44.4</v>
      </c>
      <c r="BH69" s="5">
        <v>59.8</v>
      </c>
      <c r="BI69" s="6">
        <f t="shared" si="33"/>
        <v>71.767001114827195</v>
      </c>
      <c r="BK69" s="40">
        <f t="shared" si="34"/>
        <v>0.82507739938080493</v>
      </c>
      <c r="BL69" s="40">
        <f t="shared" si="35"/>
        <v>0.66946308724832215</v>
      </c>
      <c r="BM69" s="40">
        <f t="shared" si="36"/>
        <v>0.69721115537848599</v>
      </c>
      <c r="BN69" s="40">
        <f t="shared" si="37"/>
        <v>0.74552683896620286</v>
      </c>
      <c r="BO69" s="40">
        <f t="shared" si="38"/>
        <v>0.50883392226148405</v>
      </c>
    </row>
    <row r="70" spans="1:67" x14ac:dyDescent="0.25">
      <c r="A70" s="3" t="s">
        <v>67</v>
      </c>
      <c r="B70" s="3">
        <v>46656</v>
      </c>
      <c r="C70" s="4">
        <v>11933</v>
      </c>
      <c r="D70" s="5">
        <v>21.2</v>
      </c>
      <c r="E70" s="5">
        <v>36.9</v>
      </c>
      <c r="F70" s="6">
        <f t="shared" si="22"/>
        <v>43.466066381093924</v>
      </c>
      <c r="H70" s="4">
        <v>12745</v>
      </c>
      <c r="I70" s="5">
        <v>26.2</v>
      </c>
      <c r="J70" s="5">
        <v>33.799999999999997</v>
      </c>
      <c r="K70" s="6">
        <f t="shared" si="23"/>
        <v>50.681586816822552</v>
      </c>
      <c r="M70" s="4">
        <v>10578</v>
      </c>
      <c r="N70" s="5">
        <v>12.8</v>
      </c>
      <c r="O70" s="5">
        <v>34.700000000000003</v>
      </c>
      <c r="P70" s="6">
        <f t="shared" si="24"/>
        <v>42.339097022094137</v>
      </c>
      <c r="R70" s="4">
        <v>11635</v>
      </c>
      <c r="S70" s="5">
        <v>22.8</v>
      </c>
      <c r="T70" s="5">
        <v>37.200000000000003</v>
      </c>
      <c r="U70" s="6">
        <f t="shared" si="25"/>
        <v>42.038819516707129</v>
      </c>
      <c r="W70" s="4">
        <v>13495</v>
      </c>
      <c r="X70" s="5">
        <v>28</v>
      </c>
      <c r="Y70" s="5">
        <v>38.4</v>
      </c>
      <c r="Z70" s="6">
        <f t="shared" si="26"/>
        <v>48.81004050925926</v>
      </c>
      <c r="AB70" s="4">
        <v>15558</v>
      </c>
      <c r="AC70" s="5">
        <v>34.299999999999997</v>
      </c>
      <c r="AD70" s="5">
        <v>39.6</v>
      </c>
      <c r="AE70" s="6">
        <f t="shared" si="27"/>
        <v>52.806288693385468</v>
      </c>
      <c r="AG70" s="4">
        <v>16228</v>
      </c>
      <c r="AH70" s="5">
        <v>34.799999999999997</v>
      </c>
      <c r="AI70" s="5">
        <v>42.3</v>
      </c>
      <c r="AJ70" s="6">
        <f t="shared" si="28"/>
        <v>51.564605099265364</v>
      </c>
      <c r="AL70" s="4">
        <v>14865</v>
      </c>
      <c r="AM70" s="5">
        <v>35</v>
      </c>
      <c r="AN70" s="5">
        <v>41.2</v>
      </c>
      <c r="AO70" s="6">
        <f t="shared" si="29"/>
        <v>53.690620665742024</v>
      </c>
      <c r="AQ70" s="4">
        <v>14890</v>
      </c>
      <c r="AR70" s="5">
        <v>37</v>
      </c>
      <c r="AS70" s="5">
        <v>43.9</v>
      </c>
      <c r="AT70" s="6">
        <f t="shared" si="30"/>
        <v>45.588703554020626</v>
      </c>
      <c r="AV70" s="4">
        <v>13921</v>
      </c>
      <c r="AW70" s="5">
        <v>35.9</v>
      </c>
      <c r="AX70" s="5">
        <v>41</v>
      </c>
      <c r="AY70" s="6">
        <f t="shared" si="31"/>
        <v>47.157859078590789</v>
      </c>
      <c r="BA70" s="4">
        <v>12007</v>
      </c>
      <c r="BB70" s="5">
        <v>32.5</v>
      </c>
      <c r="BC70" s="5">
        <v>38.9</v>
      </c>
      <c r="BD70" s="6">
        <f t="shared" si="32"/>
        <v>41.486994499267496</v>
      </c>
      <c r="BF70" s="4">
        <v>10299</v>
      </c>
      <c r="BG70" s="5">
        <v>12.9</v>
      </c>
      <c r="BH70" s="5">
        <v>34.299999999999997</v>
      </c>
      <c r="BI70" s="6">
        <f t="shared" si="33"/>
        <v>41.703109815354722</v>
      </c>
      <c r="BK70" s="40">
        <f t="shared" si="34"/>
        <v>0.57452574525745259</v>
      </c>
      <c r="BL70" s="40">
        <f t="shared" si="35"/>
        <v>0.61290322580645162</v>
      </c>
      <c r="BM70" s="40">
        <f t="shared" si="36"/>
        <v>0.82269503546099287</v>
      </c>
      <c r="BN70" s="40">
        <f t="shared" si="37"/>
        <v>0.84951456310679607</v>
      </c>
      <c r="BO70" s="40">
        <f t="shared" si="38"/>
        <v>0.83547557840616971</v>
      </c>
    </row>
    <row r="71" spans="1:67" x14ac:dyDescent="0.25">
      <c r="A71" s="3" t="s">
        <v>67</v>
      </c>
      <c r="B71" s="3">
        <v>70567</v>
      </c>
      <c r="C71" s="4">
        <v>6900</v>
      </c>
      <c r="D71" s="5">
        <v>11.4</v>
      </c>
      <c r="E71" s="5">
        <v>26.5</v>
      </c>
      <c r="F71" s="6">
        <f t="shared" si="22"/>
        <v>34.996956786366404</v>
      </c>
      <c r="H71" s="4">
        <v>9940</v>
      </c>
      <c r="I71" s="5">
        <v>19</v>
      </c>
      <c r="J71" s="5">
        <v>33.1</v>
      </c>
      <c r="K71" s="6">
        <f t="shared" si="23"/>
        <v>40.363187473605556</v>
      </c>
      <c r="M71" s="4">
        <v>9866</v>
      </c>
      <c r="N71" s="5">
        <v>16.7</v>
      </c>
      <c r="O71" s="5">
        <v>35.799999999999997</v>
      </c>
      <c r="P71" s="6">
        <f t="shared" si="24"/>
        <v>38.275915580384861</v>
      </c>
      <c r="R71" s="4">
        <v>7310</v>
      </c>
      <c r="S71" s="5">
        <v>23.6</v>
      </c>
      <c r="T71" s="5">
        <v>31.4</v>
      </c>
      <c r="U71" s="6">
        <f t="shared" si="25"/>
        <v>31.290665022943635</v>
      </c>
      <c r="W71" s="4">
        <v>7014</v>
      </c>
      <c r="X71" s="5">
        <v>20.2</v>
      </c>
      <c r="Y71" s="5">
        <v>29</v>
      </c>
      <c r="Z71" s="6">
        <f t="shared" si="26"/>
        <v>33.591954022988503</v>
      </c>
      <c r="AB71" s="4">
        <v>8684</v>
      </c>
      <c r="AC71" s="5">
        <v>21</v>
      </c>
      <c r="AD71" s="5">
        <v>32.700000000000003</v>
      </c>
      <c r="AE71" s="6">
        <f t="shared" si="27"/>
        <v>35.694321133800265</v>
      </c>
      <c r="AG71" s="4">
        <v>9493</v>
      </c>
      <c r="AH71" s="5">
        <v>17.5</v>
      </c>
      <c r="AI71" s="5">
        <v>34.1</v>
      </c>
      <c r="AJ71" s="6">
        <f t="shared" si="28"/>
        <v>37.417620534165799</v>
      </c>
      <c r="AL71" s="4">
        <v>9166</v>
      </c>
      <c r="AM71" s="5">
        <v>29.8</v>
      </c>
      <c r="AN71" s="5">
        <v>32.799999999999997</v>
      </c>
      <c r="AO71" s="6">
        <f t="shared" si="29"/>
        <v>41.585002903600468</v>
      </c>
      <c r="AQ71" s="4">
        <v>7895</v>
      </c>
      <c r="AR71" s="5">
        <v>30.1</v>
      </c>
      <c r="AS71" s="5">
        <v>30.4</v>
      </c>
      <c r="AT71" s="6">
        <f t="shared" si="30"/>
        <v>34.906444538766273</v>
      </c>
      <c r="AV71" s="4">
        <v>7057</v>
      </c>
      <c r="AW71" s="5">
        <v>20.100000000000001</v>
      </c>
      <c r="AX71" s="5">
        <v>28.2</v>
      </c>
      <c r="AY71" s="6">
        <f t="shared" si="31"/>
        <v>34.756698187549254</v>
      </c>
      <c r="BA71" s="4">
        <v>7199</v>
      </c>
      <c r="BB71" s="5">
        <v>4.4000000000000004</v>
      </c>
      <c r="BC71" s="5">
        <v>29.1</v>
      </c>
      <c r="BD71" s="6">
        <f t="shared" si="32"/>
        <v>33.251117762258431</v>
      </c>
      <c r="BF71" s="4">
        <v>5985</v>
      </c>
      <c r="BG71" s="5">
        <v>4.9000000000000004</v>
      </c>
      <c r="BH71" s="5">
        <v>25.2</v>
      </c>
      <c r="BI71" s="6">
        <f t="shared" si="33"/>
        <v>32.986111111111114</v>
      </c>
      <c r="BK71" s="40">
        <f t="shared" si="34"/>
        <v>0.43018867924528303</v>
      </c>
      <c r="BL71" s="40">
        <f t="shared" si="35"/>
        <v>0.75159235668789814</v>
      </c>
      <c r="BM71" s="40">
        <f t="shared" si="36"/>
        <v>0.51319648093841641</v>
      </c>
      <c r="BN71" s="40">
        <f t="shared" si="37"/>
        <v>0.9085365853658538</v>
      </c>
      <c r="BO71" s="40">
        <f t="shared" si="38"/>
        <v>0.15120274914089349</v>
      </c>
    </row>
    <row r="72" spans="1:67" x14ac:dyDescent="0.25">
      <c r="A72" s="3" t="s">
        <v>67</v>
      </c>
      <c r="B72" s="3">
        <v>76348</v>
      </c>
      <c r="C72" s="4">
        <v>16514</v>
      </c>
      <c r="D72" s="5">
        <v>17.3</v>
      </c>
      <c r="E72" s="5">
        <v>40.6</v>
      </c>
      <c r="F72" s="6">
        <f t="shared" si="22"/>
        <v>54.670533396896019</v>
      </c>
      <c r="H72" s="4">
        <v>15922</v>
      </c>
      <c r="I72" s="5">
        <v>11.8</v>
      </c>
      <c r="J72" s="5">
        <v>39.5</v>
      </c>
      <c r="K72" s="6">
        <f t="shared" si="23"/>
        <v>54.178576289642031</v>
      </c>
      <c r="M72" s="4">
        <v>14500</v>
      </c>
      <c r="N72" s="5">
        <v>19</v>
      </c>
      <c r="O72" s="5">
        <v>36.5</v>
      </c>
      <c r="P72" s="6">
        <f t="shared" si="24"/>
        <v>55.175038051750377</v>
      </c>
      <c r="R72" s="4">
        <v>15475</v>
      </c>
      <c r="S72" s="5">
        <v>17.3</v>
      </c>
      <c r="T72" s="5">
        <v>38.1</v>
      </c>
      <c r="U72" s="6">
        <f t="shared" si="25"/>
        <v>54.592470296051701</v>
      </c>
      <c r="W72" s="4">
        <v>18694</v>
      </c>
      <c r="X72" s="5">
        <v>26.4</v>
      </c>
      <c r="Y72" s="5">
        <v>44.9</v>
      </c>
      <c r="Z72" s="6">
        <f t="shared" si="26"/>
        <v>57.826033160108885</v>
      </c>
      <c r="AB72" s="4">
        <v>19577</v>
      </c>
      <c r="AC72" s="5">
        <v>17.2</v>
      </c>
      <c r="AD72" s="5">
        <v>47.5</v>
      </c>
      <c r="AE72" s="6">
        <f t="shared" si="27"/>
        <v>55.396151669496319</v>
      </c>
      <c r="AG72" s="4">
        <v>18789</v>
      </c>
      <c r="AH72" s="5">
        <v>21.6</v>
      </c>
      <c r="AI72" s="5">
        <v>47.3</v>
      </c>
      <c r="AJ72" s="6">
        <f t="shared" si="28"/>
        <v>53.391188706267478</v>
      </c>
      <c r="AL72" s="4">
        <v>17211</v>
      </c>
      <c r="AM72" s="5">
        <v>18.100000000000001</v>
      </c>
      <c r="AN72" s="5">
        <v>49.5</v>
      </c>
      <c r="AO72" s="6">
        <f t="shared" si="29"/>
        <v>51.740620490620493</v>
      </c>
      <c r="AQ72" s="4">
        <v>16208</v>
      </c>
      <c r="AR72" s="5">
        <v>37.299999999999997</v>
      </c>
      <c r="AS72" s="5">
        <v>47.5</v>
      </c>
      <c r="AT72" s="6">
        <f t="shared" si="30"/>
        <v>45.863044708545559</v>
      </c>
      <c r="AV72" s="4">
        <v>16984</v>
      </c>
      <c r="AW72" s="5">
        <v>30.8</v>
      </c>
      <c r="AX72" s="5">
        <v>49.3</v>
      </c>
      <c r="AY72" s="6">
        <f t="shared" si="31"/>
        <v>47.847644805048454</v>
      </c>
      <c r="BA72" s="4">
        <v>17792</v>
      </c>
      <c r="BB72" s="5">
        <v>23.6</v>
      </c>
      <c r="BC72" s="5">
        <v>46.9</v>
      </c>
      <c r="BD72" s="6">
        <f t="shared" si="32"/>
        <v>50.989293165508862</v>
      </c>
      <c r="BF72" s="4">
        <v>18749</v>
      </c>
      <c r="BG72" s="5">
        <v>25.7</v>
      </c>
      <c r="BH72" s="5">
        <v>48.5</v>
      </c>
      <c r="BI72" s="6">
        <f t="shared" si="33"/>
        <v>53.691294387170679</v>
      </c>
      <c r="BK72" s="40">
        <f t="shared" si="34"/>
        <v>0.42610837438423643</v>
      </c>
      <c r="BL72" s="40">
        <f t="shared" si="35"/>
        <v>0.45406824146981628</v>
      </c>
      <c r="BM72" s="40">
        <f t="shared" si="36"/>
        <v>0.45665961945031719</v>
      </c>
      <c r="BN72" s="40">
        <f t="shared" si="37"/>
        <v>0.36565656565656568</v>
      </c>
      <c r="BO72" s="40">
        <f t="shared" si="38"/>
        <v>0.50319829424307039</v>
      </c>
    </row>
    <row r="73" spans="1:67" x14ac:dyDescent="0.25">
      <c r="A73" s="3" t="s">
        <v>67</v>
      </c>
      <c r="B73" s="3">
        <v>77432</v>
      </c>
      <c r="C73" s="4">
        <v>12506</v>
      </c>
      <c r="D73" s="5">
        <v>13.7</v>
      </c>
      <c r="E73" s="5">
        <v>31.9</v>
      </c>
      <c r="F73" s="6">
        <f t="shared" si="22"/>
        <v>52.693228165975668</v>
      </c>
      <c r="H73" s="4">
        <v>13308</v>
      </c>
      <c r="I73" s="5">
        <v>18.100000000000001</v>
      </c>
      <c r="J73" s="5">
        <v>33.4</v>
      </c>
      <c r="K73" s="6">
        <f t="shared" si="23"/>
        <v>53.554181958663321</v>
      </c>
      <c r="M73" s="4">
        <v>13456</v>
      </c>
      <c r="N73" s="5">
        <v>29.5</v>
      </c>
      <c r="O73" s="5">
        <v>38</v>
      </c>
      <c r="P73" s="6">
        <f t="shared" si="24"/>
        <v>49.1812865497076</v>
      </c>
      <c r="R73" s="4">
        <v>11658</v>
      </c>
      <c r="S73" s="5">
        <v>18.5</v>
      </c>
      <c r="T73" s="5">
        <v>33.700000000000003</v>
      </c>
      <c r="U73" s="6">
        <f t="shared" si="25"/>
        <v>46.496601895280939</v>
      </c>
      <c r="W73" s="4">
        <v>11660</v>
      </c>
      <c r="X73" s="5">
        <v>21.2</v>
      </c>
      <c r="Y73" s="5">
        <v>38.1</v>
      </c>
      <c r="Z73" s="6">
        <f t="shared" si="26"/>
        <v>42.505103528725577</v>
      </c>
      <c r="AB73" s="4">
        <v>12186</v>
      </c>
      <c r="AC73" s="5">
        <v>22.5</v>
      </c>
      <c r="AD73" s="5">
        <v>36.799999999999997</v>
      </c>
      <c r="AE73" s="6">
        <f t="shared" si="27"/>
        <v>44.508239831697061</v>
      </c>
      <c r="AG73" s="4">
        <v>12509</v>
      </c>
      <c r="AH73" s="5">
        <v>26.5</v>
      </c>
      <c r="AI73" s="5">
        <v>35.9</v>
      </c>
      <c r="AJ73" s="6">
        <f t="shared" si="28"/>
        <v>46.833348309222153</v>
      </c>
      <c r="AL73" s="4">
        <v>11123</v>
      </c>
      <c r="AM73" s="5">
        <v>24.2</v>
      </c>
      <c r="AN73" s="5">
        <v>36</v>
      </c>
      <c r="AO73" s="6">
        <f t="shared" si="29"/>
        <v>45.97800925925926</v>
      </c>
      <c r="AQ73" s="4">
        <v>11045</v>
      </c>
      <c r="AR73" s="5">
        <v>26.2</v>
      </c>
      <c r="AS73" s="5">
        <v>34.700000000000003</v>
      </c>
      <c r="AT73" s="6">
        <f t="shared" si="30"/>
        <v>42.782219330048648</v>
      </c>
      <c r="AV73" s="4">
        <v>10006</v>
      </c>
      <c r="AW73" s="5">
        <v>23.4</v>
      </c>
      <c r="AX73" s="5">
        <v>33.200000000000003</v>
      </c>
      <c r="AY73" s="6">
        <f t="shared" si="31"/>
        <v>41.859103078982592</v>
      </c>
      <c r="BA73" s="4">
        <v>9629</v>
      </c>
      <c r="BB73" s="5">
        <v>25.2</v>
      </c>
      <c r="BC73" s="5">
        <v>31.2</v>
      </c>
      <c r="BD73" s="6">
        <f t="shared" si="32"/>
        <v>41.481424041907914</v>
      </c>
      <c r="BF73" s="4">
        <v>10084</v>
      </c>
      <c r="BG73" s="5">
        <v>16.899999999999999</v>
      </c>
      <c r="BH73" s="5">
        <v>32.799999999999997</v>
      </c>
      <c r="BI73" s="6">
        <f t="shared" si="33"/>
        <v>42.699864498644992</v>
      </c>
      <c r="BK73" s="40">
        <f t="shared" si="34"/>
        <v>0.42946708463949845</v>
      </c>
      <c r="BL73" s="40">
        <f t="shared" si="35"/>
        <v>0.54896142433234418</v>
      </c>
      <c r="BM73" s="40">
        <f t="shared" si="36"/>
        <v>0.73816155988857945</v>
      </c>
      <c r="BN73" s="40">
        <f t="shared" si="37"/>
        <v>0.67222222222222217</v>
      </c>
      <c r="BO73" s="40">
        <f t="shared" si="38"/>
        <v>0.80769230769230771</v>
      </c>
    </row>
    <row r="74" spans="1:67" x14ac:dyDescent="0.25">
      <c r="A74" s="3" t="s">
        <v>67</v>
      </c>
      <c r="B74" s="3">
        <v>29337</v>
      </c>
      <c r="C74" s="4">
        <v>16050</v>
      </c>
      <c r="D74" s="5">
        <v>31.8</v>
      </c>
      <c r="E74" s="5">
        <v>39.1</v>
      </c>
      <c r="F74" s="6">
        <f t="shared" si="22"/>
        <v>55.17284052470918</v>
      </c>
      <c r="H74" s="4">
        <v>17023</v>
      </c>
      <c r="I74" s="5">
        <v>30.5</v>
      </c>
      <c r="J74" s="5">
        <v>42.2</v>
      </c>
      <c r="K74" s="6">
        <f t="shared" si="23"/>
        <v>54.218901289303361</v>
      </c>
      <c r="M74" s="4">
        <v>15594</v>
      </c>
      <c r="N74" s="5">
        <v>32.1</v>
      </c>
      <c r="O74" s="5">
        <v>41.9</v>
      </c>
      <c r="P74" s="6">
        <f t="shared" si="24"/>
        <v>51.690533015115356</v>
      </c>
      <c r="R74" s="4">
        <v>13448</v>
      </c>
      <c r="S74" s="5">
        <v>23.2</v>
      </c>
      <c r="T74" s="5">
        <v>42.2</v>
      </c>
      <c r="U74" s="6">
        <f t="shared" si="25"/>
        <v>42.832390562095497</v>
      </c>
      <c r="W74" s="4">
        <v>10477</v>
      </c>
      <c r="X74" s="5">
        <v>28.8</v>
      </c>
      <c r="Y74" s="5">
        <v>40.5</v>
      </c>
      <c r="Z74" s="6">
        <f t="shared" si="26"/>
        <v>35.92935528120713</v>
      </c>
      <c r="AB74" s="4">
        <v>10822</v>
      </c>
      <c r="AC74" s="5">
        <v>33.4</v>
      </c>
      <c r="AD74" s="5">
        <v>38.799999999999997</v>
      </c>
      <c r="AE74" s="6">
        <f t="shared" si="27"/>
        <v>37.488914754461817</v>
      </c>
      <c r="AG74" s="4">
        <v>11896</v>
      </c>
      <c r="AH74" s="5">
        <v>32</v>
      </c>
      <c r="AI74" s="5">
        <v>37.9</v>
      </c>
      <c r="AJ74" s="6">
        <f t="shared" si="28"/>
        <v>42.187987630152925</v>
      </c>
      <c r="AL74" s="4">
        <v>10740</v>
      </c>
      <c r="AM74" s="5">
        <v>28.7</v>
      </c>
      <c r="AN74" s="5">
        <v>35.799999999999997</v>
      </c>
      <c r="AO74" s="6">
        <f t="shared" si="29"/>
        <v>44.642857142857146</v>
      </c>
      <c r="AQ74" s="4">
        <v>11056</v>
      </c>
      <c r="AR74" s="5">
        <v>25</v>
      </c>
      <c r="AS74" s="5">
        <v>40.299999999999997</v>
      </c>
      <c r="AT74" s="6">
        <f t="shared" si="30"/>
        <v>36.873982763680999</v>
      </c>
      <c r="AV74" s="4">
        <v>10722</v>
      </c>
      <c r="AW74" s="5">
        <v>15.1</v>
      </c>
      <c r="AX74" s="5">
        <v>37.1</v>
      </c>
      <c r="AY74" s="6">
        <f t="shared" si="31"/>
        <v>40.139263252470798</v>
      </c>
      <c r="BA74" s="4">
        <v>11744</v>
      </c>
      <c r="BB74" s="5">
        <v>16.5</v>
      </c>
      <c r="BC74" s="5">
        <v>38.5</v>
      </c>
      <c r="BD74" s="6">
        <f t="shared" si="32"/>
        <v>40.999860354699067</v>
      </c>
      <c r="BF74" s="4">
        <v>14656</v>
      </c>
      <c r="BG74" s="5">
        <v>15.8</v>
      </c>
      <c r="BH74" s="5">
        <v>42.2</v>
      </c>
      <c r="BI74" s="6">
        <f t="shared" si="33"/>
        <v>48.235913638757232</v>
      </c>
      <c r="BK74" s="40">
        <f t="shared" si="34"/>
        <v>0.8132992327365729</v>
      </c>
      <c r="BL74" s="40">
        <f t="shared" si="35"/>
        <v>0.54976303317535535</v>
      </c>
      <c r="BM74" s="40">
        <f t="shared" si="36"/>
        <v>0.84432717678100266</v>
      </c>
      <c r="BN74" s="40">
        <f t="shared" si="37"/>
        <v>0.8016759776536313</v>
      </c>
      <c r="BO74" s="40">
        <f t="shared" si="38"/>
        <v>0.42857142857142855</v>
      </c>
    </row>
    <row r="75" spans="1:67" x14ac:dyDescent="0.25">
      <c r="A75" s="3" t="s">
        <v>67</v>
      </c>
      <c r="B75" s="3">
        <v>29747</v>
      </c>
      <c r="C75" s="4">
        <v>6541</v>
      </c>
      <c r="D75" s="5">
        <v>10</v>
      </c>
      <c r="E75" s="5">
        <v>25.7</v>
      </c>
      <c r="F75" s="6">
        <f t="shared" si="22"/>
        <v>34.208819714656293</v>
      </c>
      <c r="H75" s="4">
        <v>6673</v>
      </c>
      <c r="I75" s="5">
        <v>13.7</v>
      </c>
      <c r="J75" s="5">
        <v>25.1</v>
      </c>
      <c r="K75" s="6">
        <f t="shared" si="23"/>
        <v>35.733410444244527</v>
      </c>
      <c r="M75" s="4">
        <v>6628</v>
      </c>
      <c r="N75" s="5">
        <v>7.8</v>
      </c>
      <c r="O75" s="5">
        <v>26.3</v>
      </c>
      <c r="P75" s="6">
        <f t="shared" si="24"/>
        <v>35.002112378538236</v>
      </c>
      <c r="R75" s="4">
        <v>7466</v>
      </c>
      <c r="S75" s="5">
        <v>11.2</v>
      </c>
      <c r="T75" s="5">
        <v>37.700000000000003</v>
      </c>
      <c r="U75" s="6">
        <f t="shared" si="25"/>
        <v>26.617894526682065</v>
      </c>
      <c r="W75" s="4">
        <v>9395</v>
      </c>
      <c r="X75" s="5">
        <v>25.5</v>
      </c>
      <c r="Y75" s="5">
        <v>38.799999999999997</v>
      </c>
      <c r="Z75" s="6">
        <f t="shared" si="26"/>
        <v>33.63044100801833</v>
      </c>
      <c r="AB75" s="4">
        <v>11714</v>
      </c>
      <c r="AC75" s="5">
        <v>17.2</v>
      </c>
      <c r="AD75" s="5">
        <v>39.299999999999997</v>
      </c>
      <c r="AE75" s="6">
        <f t="shared" si="27"/>
        <v>40.062655613012673</v>
      </c>
      <c r="AG75" s="4">
        <v>11126</v>
      </c>
      <c r="AH75" s="5">
        <v>16.3</v>
      </c>
      <c r="AI75" s="5">
        <v>45.1</v>
      </c>
      <c r="AJ75" s="6">
        <f t="shared" si="28"/>
        <v>33.158095510573872</v>
      </c>
      <c r="AL75" s="4">
        <v>10668</v>
      </c>
      <c r="AM75" s="5">
        <v>33.799999999999997</v>
      </c>
      <c r="AN75" s="5">
        <v>33.799999999999997</v>
      </c>
      <c r="AO75" s="6">
        <f t="shared" si="29"/>
        <v>46.967455621301781</v>
      </c>
      <c r="AQ75" s="4">
        <v>9987</v>
      </c>
      <c r="AR75" s="5">
        <v>28.6</v>
      </c>
      <c r="AS75" s="5">
        <v>37.1</v>
      </c>
      <c r="AT75" s="6">
        <f t="shared" si="30"/>
        <v>36.181636379445266</v>
      </c>
      <c r="AV75" s="4">
        <v>8388</v>
      </c>
      <c r="AW75" s="5">
        <v>21.5</v>
      </c>
      <c r="AX75" s="5">
        <v>32.799999999999997</v>
      </c>
      <c r="AY75" s="6">
        <f t="shared" si="31"/>
        <v>35.518292682926834</v>
      </c>
      <c r="BA75" s="4">
        <v>7438</v>
      </c>
      <c r="BB75" s="5">
        <v>13.3</v>
      </c>
      <c r="BC75" s="5">
        <v>25.7</v>
      </c>
      <c r="BD75" s="6">
        <f t="shared" si="32"/>
        <v>38.900046023178945</v>
      </c>
      <c r="BF75" s="4">
        <v>5551</v>
      </c>
      <c r="BG75" s="5">
        <v>5.7</v>
      </c>
      <c r="BH75" s="5">
        <v>25.4</v>
      </c>
      <c r="BI75" s="6">
        <f t="shared" si="33"/>
        <v>30.353237095363081</v>
      </c>
      <c r="BK75" s="40">
        <f t="shared" si="34"/>
        <v>0.38910505836575876</v>
      </c>
      <c r="BL75" s="40">
        <f t="shared" si="35"/>
        <v>0.29708222811671081</v>
      </c>
      <c r="BM75" s="40">
        <f t="shared" si="36"/>
        <v>0.36141906873614194</v>
      </c>
      <c r="BN75" s="40">
        <f t="shared" si="37"/>
        <v>1</v>
      </c>
      <c r="BO75" s="40">
        <f t="shared" si="38"/>
        <v>0.51750972762645919</v>
      </c>
    </row>
    <row r="76" spans="1:67" x14ac:dyDescent="0.25">
      <c r="A76" s="3" t="s">
        <v>67</v>
      </c>
      <c r="B76" s="3">
        <v>32206</v>
      </c>
      <c r="C76" s="4">
        <v>19766</v>
      </c>
      <c r="D76" s="5">
        <v>39</v>
      </c>
      <c r="E76" s="5">
        <v>51.8</v>
      </c>
      <c r="F76" s="6">
        <f t="shared" si="22"/>
        <v>51.288039191265</v>
      </c>
      <c r="H76" s="4">
        <v>20100</v>
      </c>
      <c r="I76" s="5">
        <v>42.8</v>
      </c>
      <c r="J76" s="5">
        <v>47.4</v>
      </c>
      <c r="K76" s="6">
        <f t="shared" si="23"/>
        <v>56.996052810671024</v>
      </c>
      <c r="M76" s="4">
        <v>19188</v>
      </c>
      <c r="N76" s="5">
        <v>32.200000000000003</v>
      </c>
      <c r="O76" s="5">
        <v>52.9</v>
      </c>
      <c r="P76" s="6">
        <f t="shared" si="24"/>
        <v>50.378071833648391</v>
      </c>
      <c r="R76" s="4">
        <v>18802</v>
      </c>
      <c r="S76" s="5">
        <v>32.700000000000003</v>
      </c>
      <c r="T76" s="5">
        <v>54.7</v>
      </c>
      <c r="U76" s="6">
        <f t="shared" si="25"/>
        <v>46.200192644139094</v>
      </c>
      <c r="W76" s="4">
        <v>14440</v>
      </c>
      <c r="X76" s="5">
        <v>34.799999999999997</v>
      </c>
      <c r="Y76" s="5">
        <v>47.3</v>
      </c>
      <c r="Z76" s="6">
        <f t="shared" si="26"/>
        <v>42.400751703077283</v>
      </c>
      <c r="AB76" s="4">
        <v>13377</v>
      </c>
      <c r="AC76" s="5">
        <v>43.8</v>
      </c>
      <c r="AD76" s="5">
        <v>45.9</v>
      </c>
      <c r="AE76" s="6">
        <f t="shared" si="27"/>
        <v>39.171761894722046</v>
      </c>
      <c r="AG76" s="4">
        <v>14082</v>
      </c>
      <c r="AH76" s="5">
        <v>31</v>
      </c>
      <c r="AI76" s="5">
        <v>45.4</v>
      </c>
      <c r="AJ76" s="6">
        <f t="shared" si="28"/>
        <v>41.690351001847382</v>
      </c>
      <c r="AL76" s="4">
        <v>12133</v>
      </c>
      <c r="AM76" s="5">
        <v>27</v>
      </c>
      <c r="AN76" s="5">
        <v>44.8</v>
      </c>
      <c r="AO76" s="6">
        <f t="shared" si="29"/>
        <v>40.301472151360549</v>
      </c>
      <c r="AQ76" s="4">
        <v>14077</v>
      </c>
      <c r="AR76" s="5">
        <v>29.6</v>
      </c>
      <c r="AS76" s="5">
        <v>45.4</v>
      </c>
      <c r="AT76" s="6">
        <f t="shared" si="30"/>
        <v>41.675548292359437</v>
      </c>
      <c r="AV76" s="4">
        <v>13993</v>
      </c>
      <c r="AW76" s="5">
        <v>27</v>
      </c>
      <c r="AX76" s="5">
        <v>48.7</v>
      </c>
      <c r="AY76" s="6">
        <f t="shared" si="31"/>
        <v>39.907027150353642</v>
      </c>
      <c r="BA76" s="4">
        <v>15383</v>
      </c>
      <c r="BB76" s="5">
        <v>22.2</v>
      </c>
      <c r="BC76" s="5">
        <v>49.2</v>
      </c>
      <c r="BD76" s="6">
        <f t="shared" si="32"/>
        <v>42.024543229303255</v>
      </c>
      <c r="BF76" s="4">
        <v>18884</v>
      </c>
      <c r="BG76" s="5">
        <v>23.4</v>
      </c>
      <c r="BH76" s="5">
        <v>47.5</v>
      </c>
      <c r="BI76" s="6">
        <f t="shared" si="33"/>
        <v>55.216374269005847</v>
      </c>
      <c r="BK76" s="40">
        <f t="shared" si="34"/>
        <v>0.75289575289575295</v>
      </c>
      <c r="BL76" s="40">
        <f t="shared" si="35"/>
        <v>0.59780621572212067</v>
      </c>
      <c r="BM76" s="40">
        <f t="shared" si="36"/>
        <v>0.68281938325991187</v>
      </c>
      <c r="BN76" s="40">
        <f t="shared" si="37"/>
        <v>0.60267857142857151</v>
      </c>
      <c r="BO76" s="40">
        <f t="shared" si="38"/>
        <v>0.45121951219512191</v>
      </c>
    </row>
    <row r="77" spans="1:67" x14ac:dyDescent="0.25">
      <c r="A77" s="3" t="s">
        <v>67</v>
      </c>
      <c r="B77" s="3">
        <v>94407</v>
      </c>
      <c r="C77" s="4">
        <v>7733</v>
      </c>
      <c r="D77" s="5">
        <v>20.2</v>
      </c>
      <c r="E77" s="5">
        <v>26.6</v>
      </c>
      <c r="F77" s="6">
        <f t="shared" si="22"/>
        <v>39.074500768049155</v>
      </c>
      <c r="H77" s="4">
        <v>7851</v>
      </c>
      <c r="I77" s="5">
        <v>19</v>
      </c>
      <c r="J77" s="5">
        <v>24.1</v>
      </c>
      <c r="K77" s="6">
        <f t="shared" si="23"/>
        <v>43.785972426716633</v>
      </c>
      <c r="M77" s="4">
        <v>8583</v>
      </c>
      <c r="N77" s="5">
        <v>18.7</v>
      </c>
      <c r="O77" s="5">
        <v>28</v>
      </c>
      <c r="P77" s="6">
        <f t="shared" si="24"/>
        <v>42.574404761904759</v>
      </c>
      <c r="R77" s="4">
        <v>7959</v>
      </c>
      <c r="S77" s="5">
        <v>19</v>
      </c>
      <c r="T77" s="5">
        <v>27</v>
      </c>
      <c r="U77" s="6">
        <f t="shared" si="25"/>
        <v>39.620669056152927</v>
      </c>
      <c r="W77" s="4">
        <v>8310</v>
      </c>
      <c r="X77" s="5">
        <v>20.6</v>
      </c>
      <c r="Y77" s="5">
        <v>37.4</v>
      </c>
      <c r="Z77" s="6">
        <f t="shared" si="26"/>
        <v>30.860071301247771</v>
      </c>
      <c r="AB77" s="4">
        <v>10162</v>
      </c>
      <c r="AC77" s="5">
        <v>24.2</v>
      </c>
      <c r="AD77" s="5">
        <v>31.7</v>
      </c>
      <c r="AE77" s="6">
        <f t="shared" si="27"/>
        <v>43.087073030087176</v>
      </c>
      <c r="AG77" s="4">
        <v>10854</v>
      </c>
      <c r="AH77" s="5">
        <v>23.2</v>
      </c>
      <c r="AI77" s="5">
        <v>36.700000000000003</v>
      </c>
      <c r="AJ77" s="6">
        <f t="shared" si="28"/>
        <v>39.751252527028214</v>
      </c>
      <c r="AL77" s="4">
        <v>10287</v>
      </c>
      <c r="AM77" s="5">
        <v>22</v>
      </c>
      <c r="AN77" s="5">
        <v>36.200000000000003</v>
      </c>
      <c r="AO77" s="6">
        <f t="shared" si="29"/>
        <v>42.287391475927386</v>
      </c>
      <c r="AQ77" s="4">
        <v>9929</v>
      </c>
      <c r="AR77" s="5">
        <v>26</v>
      </c>
      <c r="AS77" s="5">
        <v>34.9</v>
      </c>
      <c r="AT77" s="6">
        <f t="shared" si="30"/>
        <v>38.239054749360697</v>
      </c>
      <c r="AV77" s="4">
        <v>8136</v>
      </c>
      <c r="AW77" s="5">
        <v>15.2</v>
      </c>
      <c r="AX77" s="5">
        <v>30.1</v>
      </c>
      <c r="AY77" s="6">
        <f t="shared" si="31"/>
        <v>37.541528239202655</v>
      </c>
      <c r="BA77" s="4">
        <v>7802</v>
      </c>
      <c r="BB77" s="5">
        <v>11.1</v>
      </c>
      <c r="BC77" s="5">
        <v>25.3</v>
      </c>
      <c r="BD77" s="6">
        <f t="shared" si="32"/>
        <v>41.448850354881209</v>
      </c>
      <c r="BF77" s="4">
        <v>7555</v>
      </c>
      <c r="BG77" s="5">
        <v>11.3</v>
      </c>
      <c r="BH77" s="5">
        <v>25.9</v>
      </c>
      <c r="BI77" s="6">
        <f t="shared" si="33"/>
        <v>40.513728013728013</v>
      </c>
      <c r="BK77" s="40">
        <f t="shared" si="34"/>
        <v>0.75939849624060141</v>
      </c>
      <c r="BL77" s="40">
        <f t="shared" si="35"/>
        <v>0.70370370370370372</v>
      </c>
      <c r="BM77" s="40">
        <f t="shared" si="36"/>
        <v>0.63215258855585821</v>
      </c>
      <c r="BN77" s="40">
        <f t="shared" si="37"/>
        <v>0.60773480662983426</v>
      </c>
      <c r="BO77" s="40">
        <f t="shared" si="38"/>
        <v>0.43873517786561261</v>
      </c>
    </row>
    <row r="78" spans="1:67" x14ac:dyDescent="0.25">
      <c r="A78" s="3" t="s">
        <v>67</v>
      </c>
      <c r="B78" s="3">
        <v>9266</v>
      </c>
      <c r="C78" s="4">
        <v>5573</v>
      </c>
      <c r="D78" s="5">
        <v>22.2</v>
      </c>
      <c r="E78" s="5">
        <v>29</v>
      </c>
      <c r="F78" s="6">
        <f t="shared" si="22"/>
        <v>25.829625509825732</v>
      </c>
      <c r="H78" s="4">
        <v>5569</v>
      </c>
      <c r="I78" s="5">
        <v>23.5</v>
      </c>
      <c r="J78" s="5">
        <v>28.4</v>
      </c>
      <c r="K78" s="6">
        <f t="shared" si="23"/>
        <v>26.356391034378316</v>
      </c>
      <c r="M78" s="4">
        <v>5388</v>
      </c>
      <c r="N78" s="5">
        <v>3.6</v>
      </c>
      <c r="O78" s="5">
        <v>26.4</v>
      </c>
      <c r="P78" s="6">
        <f t="shared" si="24"/>
        <v>28.345959595959595</v>
      </c>
      <c r="R78" s="4">
        <v>5486</v>
      </c>
      <c r="S78" s="5">
        <v>24.1</v>
      </c>
      <c r="T78" s="5">
        <v>24.7</v>
      </c>
      <c r="U78" s="6">
        <f t="shared" si="25"/>
        <v>29.852857951329938</v>
      </c>
      <c r="W78" s="4">
        <v>5372</v>
      </c>
      <c r="X78" s="5">
        <v>15.5</v>
      </c>
      <c r="Y78" s="5">
        <v>28.9</v>
      </c>
      <c r="Z78" s="6">
        <f t="shared" si="26"/>
        <v>25.816993464052288</v>
      </c>
      <c r="AB78" s="4">
        <v>5701</v>
      </c>
      <c r="AC78" s="5">
        <v>18.100000000000001</v>
      </c>
      <c r="AD78" s="5">
        <v>28.5</v>
      </c>
      <c r="AE78" s="6">
        <f t="shared" si="27"/>
        <v>26.886436521411053</v>
      </c>
      <c r="AG78" s="4">
        <v>5691</v>
      </c>
      <c r="AH78" s="5">
        <v>20.9</v>
      </c>
      <c r="AI78" s="5">
        <v>30</v>
      </c>
      <c r="AJ78" s="6">
        <f t="shared" si="28"/>
        <v>25.497311827956988</v>
      </c>
      <c r="AL78" s="4">
        <v>5388</v>
      </c>
      <c r="AM78" s="5">
        <v>23.6</v>
      </c>
      <c r="AN78" s="5">
        <v>28.7</v>
      </c>
      <c r="AO78" s="6">
        <f t="shared" si="29"/>
        <v>27.93678446988552</v>
      </c>
      <c r="AQ78" s="4">
        <v>5820</v>
      </c>
      <c r="AR78" s="5">
        <v>15.1</v>
      </c>
      <c r="AS78" s="5">
        <v>28.7</v>
      </c>
      <c r="AT78" s="6">
        <f t="shared" si="30"/>
        <v>27.256378554568958</v>
      </c>
      <c r="AV78" s="4">
        <v>5587</v>
      </c>
      <c r="AW78" s="5">
        <v>25.5</v>
      </c>
      <c r="AX78" s="5">
        <v>28.9</v>
      </c>
      <c r="AY78" s="6">
        <f t="shared" si="31"/>
        <v>26.850249903883121</v>
      </c>
      <c r="BA78" s="4">
        <v>5153</v>
      </c>
      <c r="BB78" s="5">
        <v>21.1</v>
      </c>
      <c r="BC78" s="5">
        <v>25.9</v>
      </c>
      <c r="BD78" s="6">
        <f t="shared" si="32"/>
        <v>26.741603354506584</v>
      </c>
      <c r="BF78" s="4">
        <v>5081</v>
      </c>
      <c r="BG78" s="5">
        <v>1.6</v>
      </c>
      <c r="BH78" s="5">
        <v>26.5</v>
      </c>
      <c r="BI78" s="6">
        <f t="shared" si="33"/>
        <v>26.629979035639412</v>
      </c>
      <c r="BK78" s="40">
        <f t="shared" si="34"/>
        <v>0.76551724137931032</v>
      </c>
      <c r="BL78" s="40">
        <f t="shared" si="35"/>
        <v>0.9757085020242916</v>
      </c>
      <c r="BM78" s="40">
        <f t="shared" si="36"/>
        <v>0.69666666666666666</v>
      </c>
      <c r="BN78" s="40">
        <f t="shared" si="37"/>
        <v>0.82229965156794427</v>
      </c>
      <c r="BO78" s="40">
        <f t="shared" si="38"/>
        <v>0.81467181467181482</v>
      </c>
    </row>
    <row r="79" spans="1:67" x14ac:dyDescent="0.25">
      <c r="A79" s="3" t="s">
        <v>67</v>
      </c>
      <c r="B79" s="3">
        <v>9138</v>
      </c>
      <c r="C79" s="4">
        <v>17530</v>
      </c>
      <c r="D79" s="5">
        <v>27.3</v>
      </c>
      <c r="E79" s="5">
        <v>40.6</v>
      </c>
      <c r="F79" s="6">
        <f t="shared" si="22"/>
        <v>58.034059007362679</v>
      </c>
      <c r="H79" s="4">
        <v>18047</v>
      </c>
      <c r="I79" s="5">
        <v>24.4</v>
      </c>
      <c r="J79" s="5">
        <v>40.6</v>
      </c>
      <c r="K79" s="6">
        <f t="shared" si="23"/>
        <v>59.745616822924937</v>
      </c>
      <c r="M79" s="4">
        <v>15337</v>
      </c>
      <c r="N79" s="5">
        <v>28.9</v>
      </c>
      <c r="O79" s="5">
        <v>34.799999999999997</v>
      </c>
      <c r="P79" s="6">
        <f t="shared" si="24"/>
        <v>61.210887611749691</v>
      </c>
      <c r="R79" s="4">
        <v>13136</v>
      </c>
      <c r="S79" s="5">
        <v>17.600000000000001</v>
      </c>
      <c r="T79" s="5">
        <v>31.7</v>
      </c>
      <c r="U79" s="6">
        <f t="shared" si="25"/>
        <v>55.696889522065064</v>
      </c>
      <c r="W79" s="4">
        <v>13593</v>
      </c>
      <c r="X79" s="5">
        <v>34.4</v>
      </c>
      <c r="Y79" s="5">
        <v>44.2</v>
      </c>
      <c r="Z79" s="6">
        <f t="shared" si="26"/>
        <v>42.713046757164399</v>
      </c>
      <c r="AB79" s="4">
        <v>16868</v>
      </c>
      <c r="AC79" s="5">
        <v>39.9</v>
      </c>
      <c r="AD79" s="5">
        <v>45.8</v>
      </c>
      <c r="AE79" s="6">
        <f t="shared" si="27"/>
        <v>49.502277316053906</v>
      </c>
      <c r="AG79" s="4">
        <v>19163</v>
      </c>
      <c r="AH79" s="5">
        <v>38.6</v>
      </c>
      <c r="AI79" s="5">
        <v>51.4</v>
      </c>
      <c r="AJ79" s="6">
        <f t="shared" si="28"/>
        <v>50.110351031337601</v>
      </c>
      <c r="AL79" s="4">
        <v>18906</v>
      </c>
      <c r="AM79" s="5">
        <v>43.2</v>
      </c>
      <c r="AN79" s="5">
        <v>45</v>
      </c>
      <c r="AO79" s="6">
        <f t="shared" si="29"/>
        <v>62.519841269841272</v>
      </c>
      <c r="AQ79" s="4">
        <v>15242</v>
      </c>
      <c r="AR79" s="5">
        <v>35</v>
      </c>
      <c r="AS79" s="5">
        <v>47.8</v>
      </c>
      <c r="AT79" s="6">
        <f t="shared" si="30"/>
        <v>42.858910334278136</v>
      </c>
      <c r="AV79" s="4">
        <v>13052</v>
      </c>
      <c r="AW79" s="5">
        <v>23.4</v>
      </c>
      <c r="AX79" s="5">
        <v>36.299999999999997</v>
      </c>
      <c r="AY79" s="6">
        <f t="shared" si="31"/>
        <v>49.938781756963579</v>
      </c>
      <c r="BA79" s="4">
        <v>12249</v>
      </c>
      <c r="BB79" s="5">
        <v>27.1</v>
      </c>
      <c r="BC79" s="5">
        <v>28.2</v>
      </c>
      <c r="BD79" s="6">
        <f t="shared" si="32"/>
        <v>58.381949210706935</v>
      </c>
      <c r="BF79" s="4">
        <v>14665</v>
      </c>
      <c r="BG79" s="5">
        <v>27.8</v>
      </c>
      <c r="BH79" s="5">
        <v>36.700000000000003</v>
      </c>
      <c r="BI79" s="6">
        <f t="shared" si="33"/>
        <v>55.4987889797154</v>
      </c>
      <c r="BK79" s="40">
        <f t="shared" si="34"/>
        <v>0.67241379310344829</v>
      </c>
      <c r="BL79" s="40">
        <f t="shared" si="35"/>
        <v>0.55520504731861209</v>
      </c>
      <c r="BM79" s="40">
        <f t="shared" si="36"/>
        <v>0.75097276264591439</v>
      </c>
      <c r="BN79" s="40">
        <f t="shared" si="37"/>
        <v>0.96000000000000008</v>
      </c>
      <c r="BO79" s="40">
        <f t="shared" si="38"/>
        <v>0.96099290780141855</v>
      </c>
    </row>
    <row r="80" spans="1:67" x14ac:dyDescent="0.25">
      <c r="A80" s="3" t="s">
        <v>67</v>
      </c>
      <c r="B80" s="3">
        <v>81319</v>
      </c>
      <c r="C80" s="4">
        <v>8373</v>
      </c>
      <c r="D80" s="5">
        <v>16.899999999999999</v>
      </c>
      <c r="E80" s="5">
        <v>25.6</v>
      </c>
      <c r="F80" s="6">
        <f t="shared" si="22"/>
        <v>43.961063508064512</v>
      </c>
      <c r="H80" s="4">
        <v>8887</v>
      </c>
      <c r="I80" s="5">
        <v>17.100000000000001</v>
      </c>
      <c r="J80" s="5">
        <v>26.5</v>
      </c>
      <c r="K80" s="6">
        <f t="shared" si="23"/>
        <v>45.075065936295395</v>
      </c>
      <c r="M80" s="4">
        <v>7966</v>
      </c>
      <c r="N80" s="5">
        <v>11.4</v>
      </c>
      <c r="O80" s="5">
        <v>28.6</v>
      </c>
      <c r="P80" s="6">
        <f t="shared" si="24"/>
        <v>38.684926184926184</v>
      </c>
      <c r="R80" s="4">
        <v>7464</v>
      </c>
      <c r="S80" s="5">
        <v>21.1</v>
      </c>
      <c r="T80" s="5">
        <v>25</v>
      </c>
      <c r="U80" s="6">
        <f t="shared" si="25"/>
        <v>40.12903225806452</v>
      </c>
      <c r="W80" s="4">
        <v>7885</v>
      </c>
      <c r="X80" s="5">
        <v>18.100000000000001</v>
      </c>
      <c r="Y80" s="5">
        <v>29.3</v>
      </c>
      <c r="Z80" s="6">
        <f t="shared" si="26"/>
        <v>37.376753886992795</v>
      </c>
      <c r="AB80" s="4">
        <v>8862</v>
      </c>
      <c r="AC80" s="5">
        <v>18.3</v>
      </c>
      <c r="AD80" s="5">
        <v>27.5</v>
      </c>
      <c r="AE80" s="6">
        <f t="shared" si="27"/>
        <v>43.313782991202345</v>
      </c>
      <c r="AG80" s="4">
        <v>10093</v>
      </c>
      <c r="AH80" s="5">
        <v>18.100000000000001</v>
      </c>
      <c r="AI80" s="5">
        <v>28.6</v>
      </c>
      <c r="AJ80" s="6">
        <f t="shared" si="28"/>
        <v>47.433077675013159</v>
      </c>
      <c r="AL80" s="4">
        <v>9928</v>
      </c>
      <c r="AM80" s="5">
        <v>25.2</v>
      </c>
      <c r="AN80" s="5">
        <v>30.7</v>
      </c>
      <c r="AO80" s="6">
        <f t="shared" si="29"/>
        <v>48.123158058011484</v>
      </c>
      <c r="AQ80" s="4">
        <v>8849</v>
      </c>
      <c r="AR80" s="5">
        <v>24.1</v>
      </c>
      <c r="AS80" s="5">
        <v>30.2</v>
      </c>
      <c r="AT80" s="6">
        <f t="shared" si="30"/>
        <v>39.383500676493625</v>
      </c>
      <c r="AV80" s="4">
        <v>7315</v>
      </c>
      <c r="AW80" s="5">
        <v>14</v>
      </c>
      <c r="AX80" s="5">
        <v>26</v>
      </c>
      <c r="AY80" s="6">
        <f t="shared" si="31"/>
        <v>39.075854700854698</v>
      </c>
      <c r="BA80" s="4">
        <v>6478</v>
      </c>
      <c r="BB80" s="5">
        <v>7.7</v>
      </c>
      <c r="BC80" s="5">
        <v>23.9</v>
      </c>
      <c r="BD80" s="6">
        <f t="shared" si="32"/>
        <v>36.430917352769157</v>
      </c>
      <c r="BF80" s="4">
        <v>6833</v>
      </c>
      <c r="BG80" s="5">
        <v>4.3</v>
      </c>
      <c r="BH80" s="5">
        <v>23.6</v>
      </c>
      <c r="BI80" s="6">
        <f t="shared" si="33"/>
        <v>40.213041431261772</v>
      </c>
      <c r="BK80" s="40">
        <f t="shared" si="34"/>
        <v>0.66015624999999989</v>
      </c>
      <c r="BL80" s="40">
        <f t="shared" si="35"/>
        <v>0.84400000000000008</v>
      </c>
      <c r="BM80" s="40">
        <f t="shared" si="36"/>
        <v>0.63286713286713292</v>
      </c>
      <c r="BN80" s="40">
        <f t="shared" si="37"/>
        <v>0.82084690553745931</v>
      </c>
      <c r="BO80" s="40">
        <f t="shared" si="38"/>
        <v>0.32217573221757323</v>
      </c>
    </row>
    <row r="81" spans="1:67" x14ac:dyDescent="0.25">
      <c r="A81" s="3" t="s">
        <v>67</v>
      </c>
      <c r="B81" s="3">
        <v>18923</v>
      </c>
      <c r="C81" s="4">
        <v>19387</v>
      </c>
      <c r="D81" s="5">
        <v>27.6</v>
      </c>
      <c r="E81" s="5">
        <v>41.5</v>
      </c>
      <c r="F81" s="6">
        <f t="shared" si="22"/>
        <v>62.7898691540355</v>
      </c>
      <c r="H81" s="4">
        <v>17819</v>
      </c>
      <c r="I81" s="5">
        <v>22.9</v>
      </c>
      <c r="J81" s="5">
        <v>37.700000000000003</v>
      </c>
      <c r="K81" s="6">
        <f t="shared" si="23"/>
        <v>63.528564501868168</v>
      </c>
      <c r="M81" s="4">
        <v>15935</v>
      </c>
      <c r="N81" s="5">
        <v>23.8</v>
      </c>
      <c r="O81" s="5">
        <v>37.299999999999997</v>
      </c>
      <c r="P81" s="6">
        <f t="shared" si="24"/>
        <v>59.334971700923454</v>
      </c>
      <c r="R81" s="4">
        <v>16692</v>
      </c>
      <c r="S81" s="5">
        <v>34.6</v>
      </c>
      <c r="T81" s="5">
        <v>39.5</v>
      </c>
      <c r="U81" s="6">
        <f t="shared" si="25"/>
        <v>56.79869334422213</v>
      </c>
      <c r="W81" s="4">
        <v>18325</v>
      </c>
      <c r="X81" s="5">
        <v>39</v>
      </c>
      <c r="Y81" s="5">
        <v>42.2</v>
      </c>
      <c r="Z81" s="6">
        <f t="shared" si="26"/>
        <v>60.311348077935747</v>
      </c>
      <c r="AB81" s="4">
        <v>22624</v>
      </c>
      <c r="AC81" s="5">
        <v>40</v>
      </c>
      <c r="AD81" s="5">
        <v>45.5</v>
      </c>
      <c r="AE81" s="6">
        <f t="shared" si="27"/>
        <v>66.832092638544253</v>
      </c>
      <c r="AG81" s="4">
        <v>24788</v>
      </c>
      <c r="AH81" s="5">
        <v>42.8</v>
      </c>
      <c r="AI81" s="5">
        <v>52.3</v>
      </c>
      <c r="AJ81" s="6">
        <f t="shared" si="28"/>
        <v>63.704023520220403</v>
      </c>
      <c r="AL81" s="4">
        <v>24380</v>
      </c>
      <c r="AM81" s="5">
        <v>43.2</v>
      </c>
      <c r="AN81" s="5">
        <v>51.8</v>
      </c>
      <c r="AO81" s="6">
        <f t="shared" si="29"/>
        <v>70.038150395293258</v>
      </c>
      <c r="AQ81" s="4">
        <v>23869</v>
      </c>
      <c r="AR81" s="5">
        <v>35.4</v>
      </c>
      <c r="AS81" s="5">
        <v>49.3</v>
      </c>
      <c r="AT81" s="6">
        <f t="shared" si="30"/>
        <v>65.07502889921264</v>
      </c>
      <c r="AV81" s="4">
        <v>19412</v>
      </c>
      <c r="AW81" s="5">
        <v>26.2</v>
      </c>
      <c r="AX81" s="5">
        <v>44.8</v>
      </c>
      <c r="AY81" s="6">
        <f t="shared" si="31"/>
        <v>60.181051587301596</v>
      </c>
      <c r="BA81" s="4">
        <v>17323</v>
      </c>
      <c r="BB81" s="5">
        <v>25.7</v>
      </c>
      <c r="BC81" s="5">
        <v>42</v>
      </c>
      <c r="BD81" s="6">
        <f t="shared" si="32"/>
        <v>55.437147977470559</v>
      </c>
      <c r="BF81" s="4">
        <v>17341</v>
      </c>
      <c r="BG81" s="5">
        <v>19</v>
      </c>
      <c r="BH81" s="5">
        <v>42.2</v>
      </c>
      <c r="BI81" s="6">
        <f t="shared" si="33"/>
        <v>57.072801474460235</v>
      </c>
      <c r="BK81" s="40">
        <f t="shared" si="34"/>
        <v>0.66506024096385541</v>
      </c>
      <c r="BL81" s="40">
        <f t="shared" si="35"/>
        <v>0.8759493670886076</v>
      </c>
      <c r="BM81" s="40">
        <f t="shared" si="36"/>
        <v>0.8183556405353728</v>
      </c>
      <c r="BN81" s="40">
        <f t="shared" si="37"/>
        <v>0.83397683397683409</v>
      </c>
      <c r="BO81" s="40">
        <f t="shared" si="38"/>
        <v>0.61190476190476184</v>
      </c>
    </row>
    <row r="82" spans="1:67" x14ac:dyDescent="0.25">
      <c r="A82" s="3" t="s">
        <v>67</v>
      </c>
      <c r="B82" s="3">
        <v>22293</v>
      </c>
      <c r="C82" s="4">
        <v>3728</v>
      </c>
      <c r="D82" s="5">
        <v>3</v>
      </c>
      <c r="E82" s="5">
        <v>13.1</v>
      </c>
      <c r="F82" s="6">
        <f t="shared" si="22"/>
        <v>38.250020520397278</v>
      </c>
      <c r="H82" s="4">
        <v>3687</v>
      </c>
      <c r="I82" s="5">
        <v>3</v>
      </c>
      <c r="J82" s="5">
        <v>14.8</v>
      </c>
      <c r="K82" s="6">
        <f t="shared" si="23"/>
        <v>33.484088927637309</v>
      </c>
      <c r="M82" s="4">
        <v>3065</v>
      </c>
      <c r="N82" s="5">
        <v>5.2</v>
      </c>
      <c r="O82" s="5">
        <v>12.3</v>
      </c>
      <c r="P82" s="6">
        <f t="shared" si="24"/>
        <v>34.609304426377598</v>
      </c>
      <c r="R82" s="4">
        <v>2660</v>
      </c>
      <c r="S82" s="5">
        <v>2.6</v>
      </c>
      <c r="T82" s="5">
        <v>9.4</v>
      </c>
      <c r="U82" s="6">
        <f t="shared" si="25"/>
        <v>38.034774651109586</v>
      </c>
      <c r="W82" s="4">
        <v>2358</v>
      </c>
      <c r="X82" s="5">
        <v>3.7</v>
      </c>
      <c r="Y82" s="5">
        <v>10.3</v>
      </c>
      <c r="Z82" s="6">
        <f t="shared" si="26"/>
        <v>31.796116504854364</v>
      </c>
      <c r="AB82" s="4">
        <v>2496</v>
      </c>
      <c r="AC82" s="5">
        <v>2.8</v>
      </c>
      <c r="AD82" s="5">
        <v>13.6</v>
      </c>
      <c r="AE82" s="6">
        <f t="shared" si="27"/>
        <v>24.667931688804554</v>
      </c>
      <c r="AG82" s="4">
        <v>2287</v>
      </c>
      <c r="AH82" s="5">
        <v>4.9000000000000004</v>
      </c>
      <c r="AI82" s="5">
        <v>9.4</v>
      </c>
      <c r="AJ82" s="6">
        <f t="shared" si="28"/>
        <v>32.701326927476551</v>
      </c>
      <c r="AL82" s="4">
        <v>2229</v>
      </c>
      <c r="AM82" s="5">
        <v>4.5</v>
      </c>
      <c r="AN82" s="5">
        <v>11.2</v>
      </c>
      <c r="AO82" s="6">
        <f t="shared" si="29"/>
        <v>29.61575255102041</v>
      </c>
      <c r="AQ82" s="4">
        <v>2428</v>
      </c>
      <c r="AR82" s="5">
        <v>4.5999999999999996</v>
      </c>
      <c r="AS82" s="5">
        <v>10.9</v>
      </c>
      <c r="AT82" s="6">
        <f t="shared" si="30"/>
        <v>29.939824405642693</v>
      </c>
      <c r="AV82" s="4">
        <v>2261</v>
      </c>
      <c r="AW82" s="5">
        <v>1.7</v>
      </c>
      <c r="AX82" s="5">
        <v>12.1</v>
      </c>
      <c r="AY82" s="6">
        <f t="shared" si="31"/>
        <v>25.952708907254362</v>
      </c>
      <c r="BA82" s="4">
        <v>2330</v>
      </c>
      <c r="BB82" s="5">
        <v>1.9</v>
      </c>
      <c r="BC82" s="5">
        <v>9.6</v>
      </c>
      <c r="BD82" s="6">
        <f t="shared" si="32"/>
        <v>32.622087813620077</v>
      </c>
      <c r="BF82" s="4">
        <v>2680</v>
      </c>
      <c r="BG82" s="5">
        <v>2.2000000000000002</v>
      </c>
      <c r="BH82" s="5">
        <v>13.8</v>
      </c>
      <c r="BI82" s="6">
        <f t="shared" si="33"/>
        <v>26.972624798711756</v>
      </c>
      <c r="BK82" s="40">
        <f t="shared" si="34"/>
        <v>0.22900763358778625</v>
      </c>
      <c r="BL82" s="40">
        <f t="shared" si="35"/>
        <v>0.27659574468085107</v>
      </c>
      <c r="BM82" s="40">
        <f t="shared" si="36"/>
        <v>0.52127659574468088</v>
      </c>
      <c r="BN82" s="40">
        <f t="shared" si="37"/>
        <v>0.4017857142857143</v>
      </c>
      <c r="BO82" s="40">
        <f t="shared" si="38"/>
        <v>0.19791666666666666</v>
      </c>
    </row>
    <row r="83" spans="1:67" x14ac:dyDescent="0.25">
      <c r="A83" s="3" t="s">
        <v>67</v>
      </c>
      <c r="B83" s="3">
        <v>23790</v>
      </c>
      <c r="C83" s="4">
        <v>15627</v>
      </c>
      <c r="D83" s="5">
        <v>37.299999999999997</v>
      </c>
      <c r="E83" s="5">
        <v>42</v>
      </c>
      <c r="F83" s="6">
        <f t="shared" si="22"/>
        <v>50.009600614439321</v>
      </c>
      <c r="H83" s="4">
        <v>17120</v>
      </c>
      <c r="I83" s="5">
        <v>36</v>
      </c>
      <c r="J83" s="5">
        <v>42.1</v>
      </c>
      <c r="K83" s="6">
        <f t="shared" si="23"/>
        <v>54.657369805634303</v>
      </c>
      <c r="M83" s="4">
        <v>13497</v>
      </c>
      <c r="N83" s="5">
        <v>27.7</v>
      </c>
      <c r="O83" s="5">
        <v>38.9</v>
      </c>
      <c r="P83" s="6">
        <f t="shared" si="24"/>
        <v>48.189802913453299</v>
      </c>
      <c r="R83" s="4">
        <v>9041</v>
      </c>
      <c r="S83" s="5">
        <v>7.7</v>
      </c>
      <c r="T83" s="5">
        <v>34.299999999999997</v>
      </c>
      <c r="U83" s="6">
        <f t="shared" si="25"/>
        <v>35.428226590175242</v>
      </c>
      <c r="W83" s="4">
        <v>9511</v>
      </c>
      <c r="X83" s="5">
        <v>27</v>
      </c>
      <c r="Y83" s="5">
        <v>33.700000000000003</v>
      </c>
      <c r="Z83" s="6">
        <f t="shared" si="26"/>
        <v>39.197988789976918</v>
      </c>
      <c r="AB83" s="4">
        <v>11684</v>
      </c>
      <c r="AC83" s="5">
        <v>28.6</v>
      </c>
      <c r="AD83" s="5">
        <v>33.200000000000003</v>
      </c>
      <c r="AE83" s="6">
        <f t="shared" si="27"/>
        <v>47.30211167249643</v>
      </c>
      <c r="AG83" s="4">
        <v>11967</v>
      </c>
      <c r="AH83" s="5">
        <v>28.7</v>
      </c>
      <c r="AI83" s="5">
        <v>36.1</v>
      </c>
      <c r="AJ83" s="6">
        <f t="shared" si="28"/>
        <v>44.555893128406751</v>
      </c>
      <c r="AL83" s="4">
        <v>11753</v>
      </c>
      <c r="AM83" s="5">
        <v>22.5</v>
      </c>
      <c r="AN83" s="5">
        <v>48</v>
      </c>
      <c r="AO83" s="6">
        <f t="shared" si="29"/>
        <v>36.436631944444443</v>
      </c>
      <c r="AQ83" s="4">
        <v>12318</v>
      </c>
      <c r="AR83" s="5">
        <v>17.3</v>
      </c>
      <c r="AS83" s="5">
        <v>42.4</v>
      </c>
      <c r="AT83" s="6">
        <f t="shared" si="30"/>
        <v>39.048234936092513</v>
      </c>
      <c r="AV83" s="4">
        <v>10158</v>
      </c>
      <c r="AW83" s="5">
        <v>12.2</v>
      </c>
      <c r="AX83" s="5">
        <v>40.1</v>
      </c>
      <c r="AY83" s="6">
        <f t="shared" si="31"/>
        <v>35.182876142975893</v>
      </c>
      <c r="BA83" s="4">
        <v>9140</v>
      </c>
      <c r="BB83" s="5">
        <v>10.6</v>
      </c>
      <c r="BC83" s="5">
        <v>40.6</v>
      </c>
      <c r="BD83" s="6">
        <f t="shared" si="32"/>
        <v>30.258488267387044</v>
      </c>
      <c r="BF83" s="4">
        <v>14330</v>
      </c>
      <c r="BG83" s="5">
        <v>24.5</v>
      </c>
      <c r="BH83" s="5">
        <v>45.1</v>
      </c>
      <c r="BI83" s="6">
        <f t="shared" si="33"/>
        <v>44.130327666913033</v>
      </c>
      <c r="BK83" s="40">
        <f t="shared" si="34"/>
        <v>0.88809523809523805</v>
      </c>
      <c r="BL83" s="40">
        <f t="shared" si="35"/>
        <v>0.22448979591836737</v>
      </c>
      <c r="BM83" s="40">
        <f t="shared" si="36"/>
        <v>0.79501385041551242</v>
      </c>
      <c r="BN83" s="40">
        <f t="shared" si="37"/>
        <v>0.46875</v>
      </c>
      <c r="BO83" s="40">
        <f t="shared" si="38"/>
        <v>0.26108374384236449</v>
      </c>
    </row>
    <row r="84" spans="1:67" x14ac:dyDescent="0.25">
      <c r="A84" s="3" t="s">
        <v>67</v>
      </c>
      <c r="B84" s="3">
        <v>64593</v>
      </c>
      <c r="C84" s="4">
        <v>11350</v>
      </c>
      <c r="D84" s="5">
        <v>13.8</v>
      </c>
      <c r="E84" s="5">
        <v>30.8</v>
      </c>
      <c r="F84" s="6">
        <f t="shared" si="22"/>
        <v>49.530442675603965</v>
      </c>
      <c r="H84" s="4">
        <v>11624</v>
      </c>
      <c r="I84" s="5">
        <v>11.2</v>
      </c>
      <c r="J84" s="5">
        <v>29.6</v>
      </c>
      <c r="K84" s="6">
        <f t="shared" si="23"/>
        <v>52.782621331008421</v>
      </c>
      <c r="M84" s="4">
        <v>11864</v>
      </c>
      <c r="N84" s="5">
        <v>16</v>
      </c>
      <c r="O84" s="5">
        <v>30.4</v>
      </c>
      <c r="P84" s="6">
        <f t="shared" si="24"/>
        <v>54.203216374269005</v>
      </c>
      <c r="R84" s="4">
        <v>13059</v>
      </c>
      <c r="S84" s="5">
        <v>6.5</v>
      </c>
      <c r="T84" s="5">
        <v>34.9</v>
      </c>
      <c r="U84" s="6">
        <f t="shared" si="25"/>
        <v>50.293465200110916</v>
      </c>
      <c r="W84" s="4">
        <v>13161</v>
      </c>
      <c r="X84" s="5">
        <v>12.3</v>
      </c>
      <c r="Y84" s="5">
        <v>35.9</v>
      </c>
      <c r="Z84" s="6">
        <f t="shared" si="26"/>
        <v>50.916898792943364</v>
      </c>
      <c r="AB84" s="4">
        <v>16094</v>
      </c>
      <c r="AC84" s="5">
        <v>23.6</v>
      </c>
      <c r="AD84" s="5">
        <v>35.9</v>
      </c>
      <c r="AE84" s="6">
        <f t="shared" si="27"/>
        <v>60.255488663252166</v>
      </c>
      <c r="AG84" s="4">
        <v>16355</v>
      </c>
      <c r="AH84" s="5">
        <v>15.3</v>
      </c>
      <c r="AI84" s="5">
        <v>38.700000000000003</v>
      </c>
      <c r="AJ84" s="6">
        <f t="shared" si="28"/>
        <v>56.802395043205237</v>
      </c>
      <c r="AL84" s="4">
        <v>14152</v>
      </c>
      <c r="AM84" s="5">
        <v>15.5</v>
      </c>
      <c r="AN84" s="5">
        <v>34.9</v>
      </c>
      <c r="AO84" s="6">
        <f t="shared" si="29"/>
        <v>60.342475098922094</v>
      </c>
      <c r="AQ84" s="4">
        <v>13737</v>
      </c>
      <c r="AR84" s="5">
        <v>28.8</v>
      </c>
      <c r="AS84" s="5">
        <v>32.6</v>
      </c>
      <c r="AT84" s="6">
        <f t="shared" si="30"/>
        <v>56.637146249752618</v>
      </c>
      <c r="AV84" s="4">
        <v>12570</v>
      </c>
      <c r="AW84" s="5">
        <v>22.6</v>
      </c>
      <c r="AX84" s="5">
        <v>31.1</v>
      </c>
      <c r="AY84" s="6">
        <f t="shared" si="31"/>
        <v>56.136120042872456</v>
      </c>
      <c r="BA84" s="4">
        <v>12607</v>
      </c>
      <c r="BB84" s="5">
        <v>21.2</v>
      </c>
      <c r="BC84" s="5">
        <v>30.1</v>
      </c>
      <c r="BD84" s="6">
        <f t="shared" si="32"/>
        <v>56.295323830957734</v>
      </c>
      <c r="BF84" s="4">
        <v>13069</v>
      </c>
      <c r="BG84" s="5">
        <v>12.2</v>
      </c>
      <c r="BH84" s="5">
        <v>42.2</v>
      </c>
      <c r="BI84" s="6">
        <f t="shared" si="33"/>
        <v>43.012769878883617</v>
      </c>
      <c r="BK84" s="40">
        <f t="shared" si="34"/>
        <v>0.44805194805194809</v>
      </c>
      <c r="BL84" s="40">
        <f t="shared" si="35"/>
        <v>0.1862464183381089</v>
      </c>
      <c r="BM84" s="40">
        <f t="shared" si="36"/>
        <v>0.39534883720930231</v>
      </c>
      <c r="BN84" s="40">
        <f t="shared" si="37"/>
        <v>0.44412607449856734</v>
      </c>
      <c r="BO84" s="40">
        <f t="shared" si="38"/>
        <v>0.70431893687707636</v>
      </c>
    </row>
    <row r="85" spans="1:67" x14ac:dyDescent="0.25">
      <c r="A85" s="3" t="s">
        <v>67</v>
      </c>
      <c r="B85" s="3">
        <v>61744</v>
      </c>
      <c r="C85" s="4">
        <v>21267</v>
      </c>
      <c r="D85" s="5">
        <v>45.9</v>
      </c>
      <c r="E85" s="5">
        <v>53.2</v>
      </c>
      <c r="F85" s="6">
        <f t="shared" si="22"/>
        <v>53.730596652922628</v>
      </c>
      <c r="H85" s="4">
        <v>21132</v>
      </c>
      <c r="I85" s="5">
        <v>42.2</v>
      </c>
      <c r="J85" s="5">
        <v>52.6</v>
      </c>
      <c r="K85" s="6">
        <f t="shared" si="23"/>
        <v>53.998528149147553</v>
      </c>
      <c r="M85" s="4">
        <v>20164</v>
      </c>
      <c r="N85" s="5">
        <v>30.6</v>
      </c>
      <c r="O85" s="5">
        <v>55.2</v>
      </c>
      <c r="P85" s="6">
        <f t="shared" si="24"/>
        <v>50.734702093397743</v>
      </c>
      <c r="R85" s="4">
        <v>18484</v>
      </c>
      <c r="S85" s="5">
        <v>36.4</v>
      </c>
      <c r="T85" s="5">
        <v>52.2</v>
      </c>
      <c r="U85" s="6">
        <f t="shared" si="25"/>
        <v>47.594034523956658</v>
      </c>
      <c r="W85" s="4">
        <v>18867</v>
      </c>
      <c r="X85" s="5">
        <v>41.8</v>
      </c>
      <c r="Y85" s="5">
        <v>53.4</v>
      </c>
      <c r="Z85" s="6">
        <f t="shared" si="26"/>
        <v>49.071473158551811</v>
      </c>
      <c r="AB85" s="4">
        <v>22163</v>
      </c>
      <c r="AC85" s="5">
        <v>43.4</v>
      </c>
      <c r="AD85" s="5">
        <v>54.2</v>
      </c>
      <c r="AE85" s="6">
        <f t="shared" si="27"/>
        <v>54.961214934729988</v>
      </c>
      <c r="AG85" s="4">
        <v>22376</v>
      </c>
      <c r="AH85" s="5">
        <v>40.799999999999997</v>
      </c>
      <c r="AI85" s="5">
        <v>57.6</v>
      </c>
      <c r="AJ85" s="6">
        <f t="shared" si="28"/>
        <v>52.214008363201913</v>
      </c>
      <c r="AL85" s="4">
        <v>19607</v>
      </c>
      <c r="AM85" s="5">
        <v>43.8</v>
      </c>
      <c r="AN85" s="5">
        <v>54</v>
      </c>
      <c r="AO85" s="6">
        <f t="shared" si="29"/>
        <v>54.031635802469133</v>
      </c>
      <c r="AQ85" s="4">
        <v>20582</v>
      </c>
      <c r="AR85" s="5">
        <v>41.2</v>
      </c>
      <c r="AS85" s="5">
        <v>54</v>
      </c>
      <c r="AT85" s="6">
        <f t="shared" si="30"/>
        <v>51.22958980485862</v>
      </c>
      <c r="AV85" s="4">
        <v>18850</v>
      </c>
      <c r="AW85" s="5">
        <v>45.9</v>
      </c>
      <c r="AX85" s="5">
        <v>53</v>
      </c>
      <c r="AY85" s="6">
        <f t="shared" si="31"/>
        <v>49.397274633123686</v>
      </c>
      <c r="BA85" s="4">
        <v>17567</v>
      </c>
      <c r="BB85" s="5">
        <v>26.7</v>
      </c>
      <c r="BC85" s="5">
        <v>50.7</v>
      </c>
      <c r="BD85" s="6">
        <f t="shared" si="32"/>
        <v>46.571122563678394</v>
      </c>
      <c r="BF85" s="4">
        <v>18894</v>
      </c>
      <c r="BG85" s="5">
        <v>22.6</v>
      </c>
      <c r="BH85" s="5">
        <v>50.5</v>
      </c>
      <c r="BI85" s="6">
        <f t="shared" si="33"/>
        <v>51.963696369636963</v>
      </c>
      <c r="BK85" s="40">
        <f t="shared" si="34"/>
        <v>0.86278195488721798</v>
      </c>
      <c r="BL85" s="40">
        <f t="shared" si="35"/>
        <v>0.69731800766283514</v>
      </c>
      <c r="BM85" s="40">
        <f t="shared" si="36"/>
        <v>0.70833333333333326</v>
      </c>
      <c r="BN85" s="40">
        <f t="shared" si="37"/>
        <v>0.81111111111111101</v>
      </c>
      <c r="BO85" s="40">
        <f t="shared" si="38"/>
        <v>0.52662721893491116</v>
      </c>
    </row>
    <row r="86" spans="1:67" x14ac:dyDescent="0.25">
      <c r="A86" s="3" t="s">
        <v>67</v>
      </c>
      <c r="B86" s="3">
        <v>33587</v>
      </c>
      <c r="C86" s="4">
        <v>11968</v>
      </c>
      <c r="D86" s="5">
        <v>21.8</v>
      </c>
      <c r="E86" s="5">
        <v>38.9</v>
      </c>
      <c r="F86" s="6">
        <f t="shared" si="22"/>
        <v>41.352240373718111</v>
      </c>
      <c r="H86" s="4">
        <v>12491</v>
      </c>
      <c r="I86" s="5">
        <v>26.6</v>
      </c>
      <c r="J86" s="5">
        <v>38.700000000000003</v>
      </c>
      <c r="K86" s="6">
        <f t="shared" si="23"/>
        <v>43.382373371120551</v>
      </c>
      <c r="M86" s="4">
        <v>10851</v>
      </c>
      <c r="N86" s="5">
        <v>29.5</v>
      </c>
      <c r="O86" s="5">
        <v>37.299999999999997</v>
      </c>
      <c r="P86" s="6">
        <f t="shared" si="24"/>
        <v>40.404378909740842</v>
      </c>
      <c r="R86" s="4">
        <v>10182</v>
      </c>
      <c r="S86" s="5">
        <v>24.2</v>
      </c>
      <c r="T86" s="5">
        <v>34.4</v>
      </c>
      <c r="U86" s="6">
        <f t="shared" si="25"/>
        <v>39.783383345836462</v>
      </c>
      <c r="W86" s="4">
        <v>9240</v>
      </c>
      <c r="X86" s="5">
        <v>22</v>
      </c>
      <c r="Y86" s="5">
        <v>31.2</v>
      </c>
      <c r="Z86" s="6">
        <f t="shared" si="26"/>
        <v>41.13247863247863</v>
      </c>
      <c r="AB86" s="4">
        <v>11789</v>
      </c>
      <c r="AC86" s="5">
        <v>31.6</v>
      </c>
      <c r="AD86" s="5">
        <v>39.700000000000003</v>
      </c>
      <c r="AE86" s="6">
        <f t="shared" si="27"/>
        <v>39.912922185206249</v>
      </c>
      <c r="AG86" s="4">
        <v>11958</v>
      </c>
      <c r="AH86" s="5">
        <v>19.7</v>
      </c>
      <c r="AI86" s="5">
        <v>38.200000000000003</v>
      </c>
      <c r="AJ86" s="6">
        <f t="shared" si="28"/>
        <v>42.074818442830598</v>
      </c>
      <c r="AL86" s="4">
        <v>11614</v>
      </c>
      <c r="AM86" s="5">
        <v>23.6</v>
      </c>
      <c r="AN86" s="5">
        <v>38.1</v>
      </c>
      <c r="AO86" s="6">
        <f t="shared" si="29"/>
        <v>45.361517310336204</v>
      </c>
      <c r="AQ86" s="4">
        <v>11722</v>
      </c>
      <c r="AR86" s="5">
        <v>28.2</v>
      </c>
      <c r="AS86" s="5">
        <v>40.299999999999997</v>
      </c>
      <c r="AT86" s="6">
        <f t="shared" si="30"/>
        <v>39.095226660263087</v>
      </c>
      <c r="AV86" s="4">
        <v>10296</v>
      </c>
      <c r="AW86" s="5">
        <v>21.4</v>
      </c>
      <c r="AX86" s="5">
        <v>33.200000000000003</v>
      </c>
      <c r="AY86" s="6">
        <f t="shared" si="31"/>
        <v>43.072289156626496</v>
      </c>
      <c r="BA86" s="4">
        <v>10507</v>
      </c>
      <c r="BB86" s="5">
        <v>16.3</v>
      </c>
      <c r="BC86" s="5">
        <v>33.1</v>
      </c>
      <c r="BD86" s="6">
        <f t="shared" si="32"/>
        <v>42.665594646395732</v>
      </c>
      <c r="BF86" s="4">
        <v>10511</v>
      </c>
      <c r="BG86" s="5">
        <v>11.9</v>
      </c>
      <c r="BH86" s="5">
        <v>33.1</v>
      </c>
      <c r="BI86" s="6">
        <f t="shared" si="33"/>
        <v>44.104565290365898</v>
      </c>
      <c r="BK86" s="40">
        <f t="shared" si="34"/>
        <v>0.56041131105398456</v>
      </c>
      <c r="BL86" s="40">
        <f t="shared" si="35"/>
        <v>0.70348837209302328</v>
      </c>
      <c r="BM86" s="40">
        <f t="shared" si="36"/>
        <v>0.51570680628272247</v>
      </c>
      <c r="BN86" s="40">
        <f t="shared" si="37"/>
        <v>0.61942257217847774</v>
      </c>
      <c r="BO86" s="40">
        <f t="shared" si="38"/>
        <v>0.49244712990936557</v>
      </c>
    </row>
    <row r="87" spans="1:67" x14ac:dyDescent="0.25">
      <c r="A87" s="3" t="s">
        <v>67</v>
      </c>
      <c r="B87" s="3">
        <v>60531</v>
      </c>
      <c r="C87" s="4">
        <v>15309</v>
      </c>
      <c r="D87" s="5">
        <v>16</v>
      </c>
      <c r="E87" s="5">
        <v>40.6</v>
      </c>
      <c r="F87" s="6">
        <f t="shared" si="22"/>
        <v>50.681312569521687</v>
      </c>
      <c r="H87" s="4">
        <v>15108</v>
      </c>
      <c r="I87" s="5">
        <v>16.2</v>
      </c>
      <c r="J87" s="5">
        <v>40.4</v>
      </c>
      <c r="K87" s="6">
        <f t="shared" si="23"/>
        <v>50.263494091344619</v>
      </c>
      <c r="M87" s="4">
        <v>16090</v>
      </c>
      <c r="N87" s="5">
        <v>24.3</v>
      </c>
      <c r="O87" s="5">
        <v>43.7</v>
      </c>
      <c r="P87" s="6">
        <f t="shared" si="24"/>
        <v>51.137808288838031</v>
      </c>
      <c r="R87" s="4">
        <v>15598</v>
      </c>
      <c r="S87" s="5">
        <v>15.7</v>
      </c>
      <c r="T87" s="5">
        <v>40.9</v>
      </c>
      <c r="U87" s="6">
        <f t="shared" si="25"/>
        <v>51.259300155112129</v>
      </c>
      <c r="W87" s="4">
        <v>16161</v>
      </c>
      <c r="X87" s="5">
        <v>28.8</v>
      </c>
      <c r="Y87" s="5">
        <v>41</v>
      </c>
      <c r="Z87" s="6">
        <f t="shared" si="26"/>
        <v>54.74593495934959</v>
      </c>
      <c r="AB87" s="4">
        <v>16733</v>
      </c>
      <c r="AC87" s="5">
        <v>21.7</v>
      </c>
      <c r="AD87" s="5">
        <v>38.5</v>
      </c>
      <c r="AE87" s="6">
        <f t="shared" si="27"/>
        <v>58.417120513894709</v>
      </c>
      <c r="AG87" s="4">
        <v>17173</v>
      </c>
      <c r="AH87" s="5">
        <v>23.7</v>
      </c>
      <c r="AI87" s="5">
        <v>42.7</v>
      </c>
      <c r="AJ87" s="6">
        <f t="shared" si="28"/>
        <v>54.056180907053459</v>
      </c>
      <c r="AL87" s="4">
        <v>14788</v>
      </c>
      <c r="AM87" s="5">
        <v>15.6</v>
      </c>
      <c r="AN87" s="5">
        <v>41.8</v>
      </c>
      <c r="AO87" s="6">
        <f t="shared" si="29"/>
        <v>52.645819093187519</v>
      </c>
      <c r="AQ87" s="4">
        <v>14837</v>
      </c>
      <c r="AR87" s="5">
        <v>29.2</v>
      </c>
      <c r="AS87" s="5">
        <v>36.200000000000003</v>
      </c>
      <c r="AT87" s="6">
        <f t="shared" si="30"/>
        <v>55.088962157666479</v>
      </c>
      <c r="AV87" s="4">
        <v>14146</v>
      </c>
      <c r="AW87" s="5">
        <v>24.1</v>
      </c>
      <c r="AX87" s="5">
        <v>37.4</v>
      </c>
      <c r="AY87" s="6">
        <f t="shared" si="31"/>
        <v>52.532679738562095</v>
      </c>
      <c r="BA87" s="4">
        <v>14323</v>
      </c>
      <c r="BB87" s="5">
        <v>21</v>
      </c>
      <c r="BC87" s="5">
        <v>38.6</v>
      </c>
      <c r="BD87" s="6">
        <f t="shared" si="32"/>
        <v>49.873948409382137</v>
      </c>
      <c r="BF87" s="4">
        <v>13499</v>
      </c>
      <c r="BG87" s="5">
        <v>24.1</v>
      </c>
      <c r="BH87" s="5">
        <v>35.1</v>
      </c>
      <c r="BI87" s="6">
        <f t="shared" si="33"/>
        <v>53.414846470402026</v>
      </c>
      <c r="BK87" s="40">
        <f t="shared" si="34"/>
        <v>0.39408866995073888</v>
      </c>
      <c r="BL87" s="40">
        <f t="shared" si="35"/>
        <v>0.38386308068459657</v>
      </c>
      <c r="BM87" s="40">
        <f t="shared" si="36"/>
        <v>0.55503512880562056</v>
      </c>
      <c r="BN87" s="40">
        <f t="shared" si="37"/>
        <v>0.37320574162679426</v>
      </c>
      <c r="BO87" s="40">
        <f t="shared" si="38"/>
        <v>0.54404145077720201</v>
      </c>
    </row>
    <row r="88" spans="1:67" x14ac:dyDescent="0.25">
      <c r="A88" s="3" t="s">
        <v>67</v>
      </c>
      <c r="B88" s="3">
        <v>56255</v>
      </c>
      <c r="C88" s="4">
        <v>7081</v>
      </c>
      <c r="D88" s="5">
        <v>16</v>
      </c>
      <c r="E88" s="5">
        <v>25</v>
      </c>
      <c r="F88" s="6">
        <f t="shared" si="22"/>
        <v>38.06989247311828</v>
      </c>
      <c r="H88" s="4">
        <v>7587</v>
      </c>
      <c r="I88" s="5">
        <v>16.399999999999999</v>
      </c>
      <c r="J88" s="5">
        <v>27.7</v>
      </c>
      <c r="K88" s="6">
        <f t="shared" si="23"/>
        <v>36.814370560149065</v>
      </c>
      <c r="M88" s="4">
        <v>7237</v>
      </c>
      <c r="N88" s="5">
        <v>17.600000000000001</v>
      </c>
      <c r="O88" s="5">
        <v>27.4</v>
      </c>
      <c r="P88" s="6">
        <f t="shared" si="24"/>
        <v>36.68390105433901</v>
      </c>
      <c r="R88" s="4">
        <v>7764</v>
      </c>
      <c r="S88" s="5">
        <v>15.5</v>
      </c>
      <c r="T88" s="5">
        <v>28.1</v>
      </c>
      <c r="U88" s="6">
        <f t="shared" si="25"/>
        <v>37.136953277465274</v>
      </c>
      <c r="W88" s="4">
        <v>6993</v>
      </c>
      <c r="X88" s="5">
        <v>14.5</v>
      </c>
      <c r="Y88" s="5">
        <v>27.1</v>
      </c>
      <c r="Z88" s="6">
        <f t="shared" si="26"/>
        <v>35.839483394833948</v>
      </c>
      <c r="AB88" s="4">
        <v>7839</v>
      </c>
      <c r="AC88" s="5">
        <v>15.2</v>
      </c>
      <c r="AD88" s="5">
        <v>30.8</v>
      </c>
      <c r="AE88" s="6">
        <f t="shared" si="27"/>
        <v>34.208734813573521</v>
      </c>
      <c r="AG88" s="4">
        <v>8062</v>
      </c>
      <c r="AH88" s="5">
        <v>17.5</v>
      </c>
      <c r="AI88" s="5">
        <v>27.8</v>
      </c>
      <c r="AJ88" s="6">
        <f t="shared" si="28"/>
        <v>38.978494623655912</v>
      </c>
      <c r="AL88" s="4">
        <v>6743</v>
      </c>
      <c r="AM88" s="5">
        <v>16.3</v>
      </c>
      <c r="AN88" s="5">
        <v>27.2</v>
      </c>
      <c r="AO88" s="6">
        <f t="shared" si="29"/>
        <v>36.890537464985997</v>
      </c>
      <c r="AQ88" s="4">
        <v>7559</v>
      </c>
      <c r="AR88" s="5">
        <v>17.7</v>
      </c>
      <c r="AS88" s="5">
        <v>29.5</v>
      </c>
      <c r="AT88" s="6">
        <f t="shared" si="30"/>
        <v>34.440495717149624</v>
      </c>
      <c r="AV88" s="4">
        <v>7900</v>
      </c>
      <c r="AW88" s="5">
        <v>16.600000000000001</v>
      </c>
      <c r="AX88" s="5">
        <v>29.7</v>
      </c>
      <c r="AY88" s="6">
        <f t="shared" si="31"/>
        <v>36.943509165731385</v>
      </c>
      <c r="BA88" s="4">
        <v>9570</v>
      </c>
      <c r="BB88" s="5">
        <v>20.5</v>
      </c>
      <c r="BC88" s="5">
        <v>32.9</v>
      </c>
      <c r="BD88" s="6">
        <f t="shared" si="32"/>
        <v>39.096970291205025</v>
      </c>
      <c r="BF88" s="4">
        <v>7427</v>
      </c>
      <c r="BG88" s="5">
        <v>4.0999999999999996</v>
      </c>
      <c r="BH88" s="5">
        <v>26.8</v>
      </c>
      <c r="BI88" s="6">
        <f t="shared" si="33"/>
        <v>38.48984245439469</v>
      </c>
      <c r="BK88" s="40">
        <f t="shared" si="34"/>
        <v>0.64</v>
      </c>
      <c r="BL88" s="40">
        <f t="shared" si="35"/>
        <v>0.55160142348754448</v>
      </c>
      <c r="BM88" s="40">
        <f t="shared" si="36"/>
        <v>0.62949640287769781</v>
      </c>
      <c r="BN88" s="40">
        <f t="shared" si="37"/>
        <v>0.59926470588235303</v>
      </c>
      <c r="BO88" s="40">
        <f t="shared" si="38"/>
        <v>0.62310030395136784</v>
      </c>
    </row>
    <row r="89" spans="1:67" x14ac:dyDescent="0.25">
      <c r="A89" s="3" t="s">
        <v>67</v>
      </c>
      <c r="B89" s="3">
        <v>45427</v>
      </c>
      <c r="C89" s="4">
        <v>5406</v>
      </c>
      <c r="D89" s="5">
        <v>8.3000000000000007</v>
      </c>
      <c r="E89" s="5">
        <v>22.1</v>
      </c>
      <c r="F89" s="6">
        <f t="shared" si="22"/>
        <v>32.878411910669975</v>
      </c>
      <c r="H89" s="4">
        <v>5178</v>
      </c>
      <c r="I89" s="5">
        <v>4.3</v>
      </c>
      <c r="J89" s="5">
        <v>18.100000000000001</v>
      </c>
      <c r="K89" s="6">
        <f t="shared" si="23"/>
        <v>38.451256460523965</v>
      </c>
      <c r="M89" s="4">
        <v>5195</v>
      </c>
      <c r="N89" s="5">
        <v>4.3</v>
      </c>
      <c r="O89" s="5">
        <v>19</v>
      </c>
      <c r="P89" s="6">
        <f t="shared" si="24"/>
        <v>37.975146198830409</v>
      </c>
      <c r="R89" s="4">
        <v>5304</v>
      </c>
      <c r="S89" s="5">
        <v>11.9</v>
      </c>
      <c r="T89" s="5">
        <v>19.399999999999999</v>
      </c>
      <c r="U89" s="6">
        <f t="shared" si="25"/>
        <v>36.747588959095445</v>
      </c>
      <c r="W89" s="4">
        <v>7087</v>
      </c>
      <c r="X89" s="5">
        <v>14.9</v>
      </c>
      <c r="Y89" s="5">
        <v>23.6</v>
      </c>
      <c r="Z89" s="6">
        <f t="shared" si="26"/>
        <v>41.707862523540491</v>
      </c>
      <c r="AB89" s="4">
        <v>7471</v>
      </c>
      <c r="AC89" s="5">
        <v>10</v>
      </c>
      <c r="AD89" s="5">
        <v>21.3</v>
      </c>
      <c r="AE89" s="6">
        <f t="shared" si="27"/>
        <v>47.143974960876371</v>
      </c>
      <c r="AG89" s="4">
        <v>7624</v>
      </c>
      <c r="AH89" s="5">
        <v>9.4</v>
      </c>
      <c r="AI89" s="5">
        <v>22.8</v>
      </c>
      <c r="AJ89" s="6">
        <f t="shared" si="28"/>
        <v>44.944350122618374</v>
      </c>
      <c r="AL89" s="4">
        <v>7023</v>
      </c>
      <c r="AM89" s="5">
        <v>13.1</v>
      </c>
      <c r="AN89" s="5">
        <v>21.1</v>
      </c>
      <c r="AO89" s="6">
        <f t="shared" si="29"/>
        <v>49.530297901150981</v>
      </c>
      <c r="AQ89" s="4">
        <v>7317</v>
      </c>
      <c r="AR89" s="5">
        <v>5.8</v>
      </c>
      <c r="AS89" s="5">
        <v>21.1</v>
      </c>
      <c r="AT89" s="6">
        <f t="shared" si="30"/>
        <v>46.609845589359423</v>
      </c>
      <c r="AV89" s="4">
        <v>6429</v>
      </c>
      <c r="AW89" s="5">
        <v>10.7</v>
      </c>
      <c r="AX89" s="5">
        <v>22.4</v>
      </c>
      <c r="AY89" s="6">
        <f t="shared" si="31"/>
        <v>39.862351190476197</v>
      </c>
      <c r="BA89" s="4">
        <v>5583</v>
      </c>
      <c r="BB89" s="5">
        <v>15.3</v>
      </c>
      <c r="BC89" s="5">
        <v>19.8</v>
      </c>
      <c r="BD89" s="6">
        <f t="shared" si="32"/>
        <v>37.899152818507652</v>
      </c>
      <c r="BF89" s="4">
        <v>5183</v>
      </c>
      <c r="BG89" s="5">
        <v>8.5</v>
      </c>
      <c r="BH89" s="5">
        <v>19.399999999999999</v>
      </c>
      <c r="BI89" s="6">
        <f t="shared" si="33"/>
        <v>37.106242840778926</v>
      </c>
      <c r="BK89" s="40">
        <f t="shared" si="34"/>
        <v>0.3755656108597285</v>
      </c>
      <c r="BL89" s="40">
        <f t="shared" si="35"/>
        <v>0.61340206185567014</v>
      </c>
      <c r="BM89" s="40">
        <f t="shared" si="36"/>
        <v>0.41228070175438597</v>
      </c>
      <c r="BN89" s="40">
        <f t="shared" si="37"/>
        <v>0.62085308056872035</v>
      </c>
      <c r="BO89" s="40">
        <f t="shared" si="38"/>
        <v>0.77272727272727271</v>
      </c>
    </row>
    <row r="90" spans="1:67" x14ac:dyDescent="0.25">
      <c r="A90" s="3" t="s">
        <v>67</v>
      </c>
      <c r="B90" s="3">
        <v>45396</v>
      </c>
      <c r="C90" s="4">
        <v>8686</v>
      </c>
      <c r="D90" s="5">
        <v>17.899999999999999</v>
      </c>
      <c r="E90" s="5">
        <v>27.2</v>
      </c>
      <c r="F90" s="6">
        <f t="shared" si="22"/>
        <v>42.921805819101834</v>
      </c>
      <c r="H90" s="4">
        <v>8600</v>
      </c>
      <c r="I90" s="5">
        <v>22.8</v>
      </c>
      <c r="J90" s="5">
        <v>27.7</v>
      </c>
      <c r="K90" s="6">
        <f t="shared" si="23"/>
        <v>41.729746516051399</v>
      </c>
      <c r="M90" s="4">
        <v>5475</v>
      </c>
      <c r="N90" s="5">
        <v>16.100000000000001</v>
      </c>
      <c r="O90" s="5">
        <v>24.4</v>
      </c>
      <c r="P90" s="6">
        <f t="shared" si="24"/>
        <v>31.164617486338798</v>
      </c>
      <c r="R90" s="4">
        <v>5362</v>
      </c>
      <c r="S90" s="5">
        <v>14.6</v>
      </c>
      <c r="T90" s="5">
        <v>24</v>
      </c>
      <c r="U90" s="6">
        <f t="shared" si="25"/>
        <v>30.029121863799283</v>
      </c>
      <c r="W90" s="4">
        <v>4927</v>
      </c>
      <c r="X90" s="5">
        <v>17.8</v>
      </c>
      <c r="Y90" s="5">
        <v>21.6</v>
      </c>
      <c r="Z90" s="6">
        <f t="shared" si="26"/>
        <v>31.680812757201643</v>
      </c>
      <c r="AB90" s="4">
        <v>5488</v>
      </c>
      <c r="AC90" s="5">
        <v>17.399999999999999</v>
      </c>
      <c r="AD90" s="5">
        <v>22.1</v>
      </c>
      <c r="AE90" s="6">
        <f t="shared" si="27"/>
        <v>33.377122561183278</v>
      </c>
      <c r="AG90" s="4">
        <v>5841</v>
      </c>
      <c r="AH90" s="5">
        <v>15.8</v>
      </c>
      <c r="AI90" s="5">
        <v>22</v>
      </c>
      <c r="AJ90" s="6">
        <f t="shared" si="28"/>
        <v>35.685483870967744</v>
      </c>
      <c r="AL90" s="4">
        <v>5405</v>
      </c>
      <c r="AM90" s="5">
        <v>13.5</v>
      </c>
      <c r="AN90" s="5">
        <v>24.5</v>
      </c>
      <c r="AO90" s="6">
        <f t="shared" si="29"/>
        <v>32.829203109815353</v>
      </c>
      <c r="AQ90" s="4">
        <v>5638</v>
      </c>
      <c r="AR90" s="5">
        <v>16</v>
      </c>
      <c r="AS90" s="5">
        <v>22.2</v>
      </c>
      <c r="AT90" s="6">
        <f t="shared" si="30"/>
        <v>34.13494139300591</v>
      </c>
      <c r="AV90" s="4">
        <v>5368</v>
      </c>
      <c r="AW90" s="5">
        <v>13.2</v>
      </c>
      <c r="AX90" s="5">
        <v>23</v>
      </c>
      <c r="AY90" s="6">
        <f t="shared" si="31"/>
        <v>32.415458937198068</v>
      </c>
      <c r="BA90" s="4">
        <v>5306</v>
      </c>
      <c r="BB90" s="5">
        <v>7.7</v>
      </c>
      <c r="BC90" s="5">
        <v>24.4</v>
      </c>
      <c r="BD90" s="6">
        <f t="shared" si="32"/>
        <v>29.228362418473473</v>
      </c>
      <c r="BF90" s="4">
        <v>5324</v>
      </c>
      <c r="BG90" s="5">
        <v>2</v>
      </c>
      <c r="BH90" s="5">
        <v>22.2</v>
      </c>
      <c r="BI90" s="6">
        <f t="shared" si="33"/>
        <v>33.308308308308305</v>
      </c>
      <c r="BK90" s="40">
        <f t="shared" si="34"/>
        <v>0.65808823529411764</v>
      </c>
      <c r="BL90" s="40">
        <f t="shared" si="35"/>
        <v>0.60833333333333328</v>
      </c>
      <c r="BM90" s="40">
        <f t="shared" si="36"/>
        <v>0.71818181818181825</v>
      </c>
      <c r="BN90" s="40">
        <f t="shared" si="37"/>
        <v>0.55102040816326525</v>
      </c>
      <c r="BO90" s="40">
        <f t="shared" si="38"/>
        <v>0.3155737704918033</v>
      </c>
    </row>
    <row r="91" spans="1:67" x14ac:dyDescent="0.25">
      <c r="A91" s="3" t="s">
        <v>67</v>
      </c>
      <c r="B91" s="3">
        <v>90715</v>
      </c>
      <c r="C91" s="4">
        <v>16559</v>
      </c>
      <c r="D91" s="5">
        <v>22.2</v>
      </c>
      <c r="E91" s="5">
        <v>36.4</v>
      </c>
      <c r="F91" s="6">
        <f t="shared" si="22"/>
        <v>61.144836346449253</v>
      </c>
      <c r="H91" s="4">
        <v>16603</v>
      </c>
      <c r="I91" s="5">
        <v>21.7</v>
      </c>
      <c r="J91" s="5">
        <v>39.200000000000003</v>
      </c>
      <c r="K91" s="6">
        <f t="shared" si="23"/>
        <v>56.928214834320819</v>
      </c>
      <c r="M91" s="4">
        <v>15570</v>
      </c>
      <c r="N91" s="5">
        <v>20.6</v>
      </c>
      <c r="O91" s="5">
        <v>37.6</v>
      </c>
      <c r="P91" s="6">
        <f t="shared" si="24"/>
        <v>57.513297872340424</v>
      </c>
      <c r="R91" s="4">
        <v>13778</v>
      </c>
      <c r="S91" s="5">
        <v>22</v>
      </c>
      <c r="T91" s="5">
        <v>35.5</v>
      </c>
      <c r="U91" s="6">
        <f t="shared" si="25"/>
        <v>52.165682265636832</v>
      </c>
      <c r="W91" s="4">
        <v>12647</v>
      </c>
      <c r="X91" s="5">
        <v>18</v>
      </c>
      <c r="Y91" s="5">
        <v>34.299999999999997</v>
      </c>
      <c r="Z91" s="6">
        <f t="shared" si="26"/>
        <v>51.210722384191783</v>
      </c>
      <c r="AB91" s="4">
        <v>12515</v>
      </c>
      <c r="AC91" s="5">
        <v>20.399999999999999</v>
      </c>
      <c r="AD91" s="5">
        <v>32.6</v>
      </c>
      <c r="AE91" s="6">
        <f t="shared" si="27"/>
        <v>51.598885150735534</v>
      </c>
      <c r="AG91" s="4">
        <v>12567</v>
      </c>
      <c r="AH91" s="5">
        <v>21.6</v>
      </c>
      <c r="AI91" s="5">
        <v>31.1</v>
      </c>
      <c r="AJ91" s="6">
        <f t="shared" si="28"/>
        <v>54.312312000829785</v>
      </c>
      <c r="AL91" s="4">
        <v>11291</v>
      </c>
      <c r="AM91" s="5">
        <v>22.1</v>
      </c>
      <c r="AN91" s="5">
        <v>32.9</v>
      </c>
      <c r="AO91" s="6">
        <f t="shared" si="29"/>
        <v>51.07016210739615</v>
      </c>
      <c r="AQ91" s="4">
        <v>13019</v>
      </c>
      <c r="AR91" s="5">
        <v>29.8</v>
      </c>
      <c r="AS91" s="5">
        <v>34.200000000000003</v>
      </c>
      <c r="AT91" s="6">
        <f t="shared" si="30"/>
        <v>51.165660567188574</v>
      </c>
      <c r="AV91" s="4">
        <v>12762</v>
      </c>
      <c r="AW91" s="5">
        <v>21.2</v>
      </c>
      <c r="AX91" s="5">
        <v>29.7</v>
      </c>
      <c r="AY91" s="6">
        <f t="shared" si="31"/>
        <v>59.680134680134678</v>
      </c>
      <c r="BA91" s="4">
        <v>13417</v>
      </c>
      <c r="BB91" s="5">
        <v>21.5</v>
      </c>
      <c r="BC91" s="5">
        <v>32</v>
      </c>
      <c r="BD91" s="6">
        <f t="shared" si="32"/>
        <v>56.355006720430104</v>
      </c>
      <c r="BF91" s="4">
        <v>13361</v>
      </c>
      <c r="BG91" s="5">
        <v>33.4</v>
      </c>
      <c r="BH91" s="5">
        <v>36.4</v>
      </c>
      <c r="BI91" s="6">
        <f t="shared" si="33"/>
        <v>50.980616605616603</v>
      </c>
      <c r="BK91" s="40">
        <f t="shared" si="34"/>
        <v>0.60989010989010994</v>
      </c>
      <c r="BL91" s="40">
        <f t="shared" si="35"/>
        <v>0.61971830985915488</v>
      </c>
      <c r="BM91" s="40">
        <f t="shared" si="36"/>
        <v>0.69453376205787787</v>
      </c>
      <c r="BN91" s="40">
        <f t="shared" si="37"/>
        <v>0.67173252279635265</v>
      </c>
      <c r="BO91" s="40">
        <f t="shared" si="38"/>
        <v>0.671875</v>
      </c>
    </row>
    <row r="92" spans="1:67" x14ac:dyDescent="0.25">
      <c r="A92" s="3" t="s">
        <v>67</v>
      </c>
      <c r="B92" s="3">
        <v>79126</v>
      </c>
      <c r="C92" s="4">
        <v>8185</v>
      </c>
      <c r="D92" s="5">
        <v>20.8</v>
      </c>
      <c r="E92" s="5">
        <v>30.2</v>
      </c>
      <c r="F92" s="6">
        <f t="shared" si="22"/>
        <v>36.428291675567898</v>
      </c>
      <c r="H92" s="4">
        <v>9012</v>
      </c>
      <c r="I92" s="5">
        <v>14.1</v>
      </c>
      <c r="J92" s="5">
        <v>33.6</v>
      </c>
      <c r="K92" s="6">
        <f t="shared" si="23"/>
        <v>36.050307219662059</v>
      </c>
      <c r="M92" s="4">
        <v>7391</v>
      </c>
      <c r="N92" s="5">
        <v>18.7</v>
      </c>
      <c r="O92" s="5">
        <v>30.2</v>
      </c>
      <c r="P92" s="6">
        <f t="shared" si="24"/>
        <v>33.990986019131718</v>
      </c>
      <c r="R92" s="4">
        <v>7091</v>
      </c>
      <c r="S92" s="5">
        <v>23.4</v>
      </c>
      <c r="T92" s="5">
        <v>30.8</v>
      </c>
      <c r="U92" s="6">
        <f t="shared" si="25"/>
        <v>30.944525904203324</v>
      </c>
      <c r="W92" s="4">
        <v>6655</v>
      </c>
      <c r="X92" s="5">
        <v>20.8</v>
      </c>
      <c r="Y92" s="5">
        <v>30.6</v>
      </c>
      <c r="Z92" s="6">
        <f t="shared" si="26"/>
        <v>30.2060639070443</v>
      </c>
      <c r="AB92" s="4">
        <v>7141</v>
      </c>
      <c r="AC92" s="5">
        <v>19.8</v>
      </c>
      <c r="AD92" s="5">
        <v>36.200000000000003</v>
      </c>
      <c r="AE92" s="6">
        <f t="shared" si="27"/>
        <v>26.51413889383948</v>
      </c>
      <c r="AG92" s="4">
        <v>8007</v>
      </c>
      <c r="AH92" s="5">
        <v>14.6</v>
      </c>
      <c r="AI92" s="5">
        <v>32.700000000000003</v>
      </c>
      <c r="AJ92" s="6">
        <f t="shared" si="28"/>
        <v>32.911610930255499</v>
      </c>
      <c r="AL92" s="4">
        <v>7808</v>
      </c>
      <c r="AM92" s="5">
        <v>26.9</v>
      </c>
      <c r="AN92" s="5">
        <v>34.700000000000003</v>
      </c>
      <c r="AO92" s="6">
        <f t="shared" si="29"/>
        <v>33.484287086592559</v>
      </c>
      <c r="AQ92" s="4">
        <v>8134</v>
      </c>
      <c r="AR92" s="5">
        <v>19.100000000000001</v>
      </c>
      <c r="AS92" s="5">
        <v>33.5</v>
      </c>
      <c r="AT92" s="6">
        <f t="shared" si="30"/>
        <v>32.635211041566365</v>
      </c>
      <c r="AV92" s="4">
        <v>6404</v>
      </c>
      <c r="AW92" s="5">
        <v>11.8</v>
      </c>
      <c r="AX92" s="5">
        <v>32</v>
      </c>
      <c r="AY92" s="6">
        <f t="shared" si="31"/>
        <v>27.795138888888889</v>
      </c>
      <c r="BA92" s="4">
        <v>5969</v>
      </c>
      <c r="BB92" s="5">
        <v>23.1</v>
      </c>
      <c r="BC92" s="5">
        <v>32.9</v>
      </c>
      <c r="BD92" s="6">
        <f t="shared" si="32"/>
        <v>24.385560675883259</v>
      </c>
      <c r="BF92" s="4">
        <v>6676</v>
      </c>
      <c r="BG92" s="5">
        <v>3.4</v>
      </c>
      <c r="BH92" s="5">
        <v>36.6</v>
      </c>
      <c r="BI92" s="6">
        <f t="shared" si="33"/>
        <v>25.333940497874924</v>
      </c>
      <c r="BK92" s="40">
        <f t="shared" si="34"/>
        <v>0.68874172185430471</v>
      </c>
      <c r="BL92" s="40">
        <f t="shared" si="35"/>
        <v>0.75974025974025972</v>
      </c>
      <c r="BM92" s="40">
        <f t="shared" si="36"/>
        <v>0.44648318042813451</v>
      </c>
      <c r="BN92" s="40">
        <f t="shared" si="37"/>
        <v>0.7752161383285302</v>
      </c>
      <c r="BO92" s="40">
        <f t="shared" si="38"/>
        <v>0.70212765957446821</v>
      </c>
    </row>
    <row r="93" spans="1:67" x14ac:dyDescent="0.25">
      <c r="A93" s="3" t="s">
        <v>67</v>
      </c>
      <c r="B93" s="3">
        <v>95411</v>
      </c>
      <c r="C93" s="4">
        <v>25554</v>
      </c>
      <c r="D93" s="5">
        <v>48</v>
      </c>
      <c r="E93" s="5">
        <v>59.7</v>
      </c>
      <c r="F93" s="6">
        <f t="shared" si="22"/>
        <v>57.53228508132058</v>
      </c>
      <c r="H93" s="4">
        <v>29771</v>
      </c>
      <c r="I93" s="5">
        <v>51.5</v>
      </c>
      <c r="J93" s="5">
        <v>68.599999999999994</v>
      </c>
      <c r="K93" s="6">
        <f t="shared" si="23"/>
        <v>58.330590300636388</v>
      </c>
      <c r="M93" s="4">
        <v>27979</v>
      </c>
      <c r="N93" s="5">
        <v>42.1</v>
      </c>
      <c r="O93" s="5">
        <v>67.400000000000006</v>
      </c>
      <c r="P93" s="6">
        <f t="shared" si="24"/>
        <v>57.65537421694691</v>
      </c>
      <c r="R93" s="4">
        <v>28334</v>
      </c>
      <c r="S93" s="5">
        <v>37.700000000000003</v>
      </c>
      <c r="T93" s="5">
        <v>61.8</v>
      </c>
      <c r="U93" s="6">
        <f t="shared" si="25"/>
        <v>61.623516720604101</v>
      </c>
      <c r="W93" s="4">
        <v>28245</v>
      </c>
      <c r="X93" s="5">
        <v>57.2</v>
      </c>
      <c r="Y93" s="5">
        <v>67</v>
      </c>
      <c r="Z93" s="6">
        <f t="shared" si="26"/>
        <v>58.550995024875618</v>
      </c>
      <c r="AB93" s="4">
        <v>32384</v>
      </c>
      <c r="AC93" s="5">
        <v>59.3</v>
      </c>
      <c r="AD93" s="5">
        <v>73</v>
      </c>
      <c r="AE93" s="6">
        <f t="shared" si="27"/>
        <v>59.625865370452203</v>
      </c>
      <c r="AG93" s="4">
        <v>32896</v>
      </c>
      <c r="AH93" s="5">
        <v>59.3</v>
      </c>
      <c r="AI93" s="5">
        <v>66.5</v>
      </c>
      <c r="AJ93" s="6">
        <f t="shared" si="28"/>
        <v>66.488802651790763</v>
      </c>
      <c r="AL93" s="4">
        <v>31814</v>
      </c>
      <c r="AM93" s="5">
        <v>64.2</v>
      </c>
      <c r="AN93" s="5">
        <v>73.599999999999994</v>
      </c>
      <c r="AO93" s="6">
        <f t="shared" si="29"/>
        <v>64.32372541407868</v>
      </c>
      <c r="AQ93" s="4">
        <v>34261</v>
      </c>
      <c r="AR93" s="5">
        <v>61.5</v>
      </c>
      <c r="AS93" s="5">
        <v>70.8</v>
      </c>
      <c r="AT93" s="6">
        <f t="shared" si="30"/>
        <v>65.04199319603913</v>
      </c>
      <c r="AV93" s="4">
        <v>31547</v>
      </c>
      <c r="AW93" s="5">
        <v>51.4</v>
      </c>
      <c r="AX93" s="5">
        <v>68.599999999999994</v>
      </c>
      <c r="AY93" s="6">
        <f t="shared" si="31"/>
        <v>63.870667314544875</v>
      </c>
      <c r="BA93" s="4">
        <v>31476</v>
      </c>
      <c r="BB93" s="5">
        <v>58.7</v>
      </c>
      <c r="BC93" s="5">
        <v>66.900000000000006</v>
      </c>
      <c r="BD93" s="6">
        <f t="shared" si="32"/>
        <v>63.238343218091508</v>
      </c>
      <c r="BF93" s="4">
        <v>30256</v>
      </c>
      <c r="BG93" s="5">
        <v>35.1</v>
      </c>
      <c r="BH93" s="5">
        <v>66.5</v>
      </c>
      <c r="BI93" s="6">
        <f t="shared" si="33"/>
        <v>63.191311612364245</v>
      </c>
      <c r="BK93" s="40">
        <f t="shared" si="34"/>
        <v>0.80402010050251249</v>
      </c>
      <c r="BL93" s="40">
        <f t="shared" si="35"/>
        <v>0.61003236245954695</v>
      </c>
      <c r="BM93" s="40">
        <f t="shared" si="36"/>
        <v>0.89172932330827059</v>
      </c>
      <c r="BN93" s="40">
        <f t="shared" si="37"/>
        <v>0.87228260869565233</v>
      </c>
      <c r="BO93" s="40">
        <f t="shared" si="38"/>
        <v>0.87742899850523171</v>
      </c>
    </row>
    <row r="94" spans="1:67" x14ac:dyDescent="0.25">
      <c r="A94" s="3" t="s">
        <v>67</v>
      </c>
      <c r="B94" s="3">
        <v>93439</v>
      </c>
      <c r="C94" s="4">
        <v>11864</v>
      </c>
      <c r="D94" s="5">
        <v>14.9</v>
      </c>
      <c r="E94" s="5">
        <v>28.8</v>
      </c>
      <c r="F94" s="6">
        <f t="shared" si="22"/>
        <v>55.368876941457586</v>
      </c>
      <c r="H94" s="4">
        <v>11952</v>
      </c>
      <c r="I94" s="5">
        <v>13.7</v>
      </c>
      <c r="J94" s="5">
        <v>29.9</v>
      </c>
      <c r="K94" s="6">
        <f t="shared" si="23"/>
        <v>53.72747869241558</v>
      </c>
      <c r="M94" s="4">
        <v>11329</v>
      </c>
      <c r="N94" s="5">
        <v>20.2</v>
      </c>
      <c r="O94" s="5">
        <v>30.4</v>
      </c>
      <c r="P94" s="6">
        <f t="shared" si="24"/>
        <v>51.758954678362571</v>
      </c>
      <c r="R94" s="4">
        <v>10872</v>
      </c>
      <c r="S94" s="5">
        <v>19.600000000000001</v>
      </c>
      <c r="T94" s="5">
        <v>28.9</v>
      </c>
      <c r="U94" s="6">
        <f t="shared" si="25"/>
        <v>50.563678982029245</v>
      </c>
      <c r="W94" s="4">
        <v>10923</v>
      </c>
      <c r="X94" s="5">
        <v>18.3</v>
      </c>
      <c r="Y94" s="5">
        <v>29.3</v>
      </c>
      <c r="Z94" s="6">
        <f t="shared" si="26"/>
        <v>51.77758816837315</v>
      </c>
      <c r="AB94" s="4">
        <v>11688</v>
      </c>
      <c r="AC94" s="5">
        <v>20.3</v>
      </c>
      <c r="AD94" s="5">
        <v>28</v>
      </c>
      <c r="AE94" s="6">
        <f t="shared" si="27"/>
        <v>56.105990783410135</v>
      </c>
      <c r="AG94" s="4">
        <v>11866</v>
      </c>
      <c r="AH94" s="5">
        <v>17</v>
      </c>
      <c r="AI94" s="5">
        <v>31.6</v>
      </c>
      <c r="AJ94" s="6">
        <f t="shared" si="28"/>
        <v>50.471280794882261</v>
      </c>
      <c r="AL94" s="4">
        <v>10631</v>
      </c>
      <c r="AM94" s="5">
        <v>17.899999999999999</v>
      </c>
      <c r="AN94" s="5">
        <v>27.1</v>
      </c>
      <c r="AO94" s="6">
        <f t="shared" si="29"/>
        <v>58.37616411878404</v>
      </c>
      <c r="AQ94" s="4">
        <v>10875</v>
      </c>
      <c r="AR94" s="5">
        <v>16.100000000000001</v>
      </c>
      <c r="AS94" s="5">
        <v>28.1</v>
      </c>
      <c r="AT94" s="6">
        <f t="shared" si="30"/>
        <v>52.017563999540805</v>
      </c>
      <c r="AV94" s="4">
        <v>10401</v>
      </c>
      <c r="AW94" s="5">
        <v>19.7</v>
      </c>
      <c r="AX94" s="5">
        <v>27.7</v>
      </c>
      <c r="AY94" s="6">
        <f t="shared" si="31"/>
        <v>52.151022864019254</v>
      </c>
      <c r="BA94" s="4">
        <v>10991</v>
      </c>
      <c r="BB94" s="5">
        <v>15.9</v>
      </c>
      <c r="BC94" s="5">
        <v>26.3</v>
      </c>
      <c r="BD94" s="6">
        <f t="shared" si="32"/>
        <v>56.170530275154334</v>
      </c>
      <c r="BF94" s="4">
        <v>10376</v>
      </c>
      <c r="BG94" s="5">
        <v>14.5</v>
      </c>
      <c r="BH94" s="5">
        <v>26.9</v>
      </c>
      <c r="BI94" s="6">
        <f t="shared" si="33"/>
        <v>53.572903758777365</v>
      </c>
      <c r="BK94" s="40">
        <f t="shared" si="34"/>
        <v>0.51736111111111116</v>
      </c>
      <c r="BL94" s="40">
        <f t="shared" si="35"/>
        <v>0.67820069204152256</v>
      </c>
      <c r="BM94" s="40">
        <f t="shared" si="36"/>
        <v>0.53797468354430378</v>
      </c>
      <c r="BN94" s="40">
        <f t="shared" si="37"/>
        <v>0.6605166051660516</v>
      </c>
      <c r="BO94" s="40">
        <f t="shared" si="38"/>
        <v>0.6045627376425855</v>
      </c>
    </row>
    <row r="96" spans="1:67" x14ac:dyDescent="0.25">
      <c r="A96" s="3" t="s">
        <v>68</v>
      </c>
      <c r="B96" s="3">
        <v>48345</v>
      </c>
      <c r="C96" s="4">
        <v>13152</v>
      </c>
      <c r="D96" s="5">
        <v>20.5</v>
      </c>
      <c r="E96" s="5">
        <v>44.7</v>
      </c>
      <c r="F96" s="6">
        <f t="shared" ref="F96:F99" si="39">100*C96/(E96*744)</f>
        <v>39.546799451540736</v>
      </c>
      <c r="H96" s="4">
        <v>13378</v>
      </c>
      <c r="I96" s="5">
        <v>16.899999999999999</v>
      </c>
      <c r="J96" s="5">
        <v>44</v>
      </c>
      <c r="K96" s="6">
        <f t="shared" ref="K96:K99" si="40">100*H96/(J96*744)</f>
        <v>40.866324535679375</v>
      </c>
      <c r="M96" s="4">
        <v>11036</v>
      </c>
      <c r="N96" s="5">
        <v>28.3</v>
      </c>
      <c r="O96" s="5">
        <v>44.1</v>
      </c>
      <c r="P96" s="6">
        <f t="shared" ref="P96:P99" si="41">100*M96/(O96*720)</f>
        <v>34.756865709246661</v>
      </c>
      <c r="R96" s="4">
        <v>11150</v>
      </c>
      <c r="S96" s="5">
        <v>10.7</v>
      </c>
      <c r="T96" s="5">
        <v>35.9</v>
      </c>
      <c r="U96" s="6">
        <f t="shared" ref="U96:U99" si="42">100*R96/(T96*744)</f>
        <v>41.745290082966427</v>
      </c>
      <c r="W96" s="4">
        <v>10205</v>
      </c>
      <c r="X96" s="5">
        <v>15.9</v>
      </c>
      <c r="Y96" s="5">
        <v>38</v>
      </c>
      <c r="Z96" s="6">
        <f t="shared" ref="Z96:Z99" si="43">100*W96/(Y96*720)</f>
        <v>37.298976608187132</v>
      </c>
      <c r="AB96" s="4">
        <v>11034</v>
      </c>
      <c r="AC96" s="5">
        <v>13</v>
      </c>
      <c r="AD96" s="5">
        <v>37</v>
      </c>
      <c r="AE96" s="6">
        <f t="shared" ref="AE96:AE99" si="44">100*AB96/(AD96*744)</f>
        <v>40.082824760244115</v>
      </c>
      <c r="AG96" s="4">
        <v>11143</v>
      </c>
      <c r="AH96" s="5">
        <v>12.6</v>
      </c>
      <c r="AI96" s="5">
        <v>36.5</v>
      </c>
      <c r="AJ96" s="6">
        <f t="shared" ref="AJ96:AJ99" si="45">100*AG96/(AI96*744)</f>
        <v>41.033289144203856</v>
      </c>
      <c r="AL96" s="4">
        <v>8699</v>
      </c>
      <c r="AM96" s="5">
        <v>8.6</v>
      </c>
      <c r="AN96" s="5">
        <v>35.1</v>
      </c>
      <c r="AO96" s="6">
        <f t="shared" ref="AO96:AO99" si="46">100*AL96/(AN96*672)</f>
        <v>36.880172296838964</v>
      </c>
      <c r="AQ96" s="4">
        <v>10404</v>
      </c>
      <c r="AR96" s="5">
        <v>12.3</v>
      </c>
      <c r="AS96" s="5">
        <v>34.9</v>
      </c>
      <c r="AT96" s="6">
        <f t="shared" ref="AT96:AT99" si="47">100*AQ96/(AS96*744)</f>
        <v>40.068398188372313</v>
      </c>
      <c r="AV96" s="4">
        <v>10701</v>
      </c>
      <c r="AW96" s="5">
        <v>19.2</v>
      </c>
      <c r="AX96" s="5">
        <v>34.299999999999997</v>
      </c>
      <c r="AY96" s="6">
        <f t="shared" ref="AY96:AY99" si="48">100*AV96/(AX96*720)</f>
        <v>43.330903790087469</v>
      </c>
      <c r="BA96" s="4">
        <v>11361</v>
      </c>
      <c r="BB96" s="5">
        <v>33.200000000000003</v>
      </c>
      <c r="BC96" s="5">
        <v>36</v>
      </c>
      <c r="BD96" s="6">
        <f t="shared" ref="BD96:BD99" si="49">100*BA96/(BC96*744)</f>
        <v>42.417114695340501</v>
      </c>
      <c r="BF96" s="4">
        <v>11102</v>
      </c>
      <c r="BG96" s="5">
        <v>31.6</v>
      </c>
      <c r="BH96" s="5">
        <v>39.4</v>
      </c>
      <c r="BI96" s="6">
        <f t="shared" ref="BI96:BI99" si="50">100*BF96/(BH96*720)</f>
        <v>39.135645798082344</v>
      </c>
      <c r="BK96" s="40">
        <f>D96/E96</f>
        <v>0.45861297539149887</v>
      </c>
      <c r="BL96" s="40">
        <f>S96/T96</f>
        <v>0.29805013927576601</v>
      </c>
      <c r="BM96" s="40">
        <f>AH96/AI96</f>
        <v>0.34520547945205476</v>
      </c>
      <c r="BN96" s="40">
        <f>AM96/AN96</f>
        <v>0.24501424501424499</v>
      </c>
      <c r="BO96" s="40">
        <f>BB96/BC96</f>
        <v>0.92222222222222228</v>
      </c>
    </row>
    <row r="97" spans="1:67" x14ac:dyDescent="0.25">
      <c r="A97" s="3" t="s">
        <v>68</v>
      </c>
      <c r="B97" s="3">
        <v>92284</v>
      </c>
      <c r="C97" s="4">
        <v>1956</v>
      </c>
      <c r="D97" s="5">
        <v>3</v>
      </c>
      <c r="E97" s="5">
        <v>8.6999999999999993</v>
      </c>
      <c r="F97" s="6">
        <f t="shared" si="39"/>
        <v>30.218761586948464</v>
      </c>
      <c r="H97" s="4">
        <v>2239</v>
      </c>
      <c r="I97" s="5">
        <v>2.9</v>
      </c>
      <c r="J97" s="5">
        <v>7.2</v>
      </c>
      <c r="K97" s="6">
        <f t="shared" si="40"/>
        <v>41.797341696535241</v>
      </c>
      <c r="M97" s="4">
        <v>1455</v>
      </c>
      <c r="N97" s="5">
        <v>5</v>
      </c>
      <c r="O97" s="5">
        <v>8.3000000000000007</v>
      </c>
      <c r="P97" s="6">
        <f t="shared" si="41"/>
        <v>24.347389558232926</v>
      </c>
      <c r="R97" s="4">
        <v>7211</v>
      </c>
      <c r="S97" s="5">
        <v>8.3000000000000007</v>
      </c>
      <c r="T97" s="5">
        <v>38.200000000000003</v>
      </c>
      <c r="U97" s="6">
        <f t="shared" si="42"/>
        <v>25.372262568259863</v>
      </c>
      <c r="W97" s="4">
        <v>8832</v>
      </c>
      <c r="X97" s="5">
        <v>5.2</v>
      </c>
      <c r="Y97" s="5">
        <v>39.299999999999997</v>
      </c>
      <c r="Z97" s="6">
        <f t="shared" si="43"/>
        <v>31.212892281594577</v>
      </c>
      <c r="AB97" s="4">
        <v>8273</v>
      </c>
      <c r="AC97" s="5">
        <v>4.5999999999999996</v>
      </c>
      <c r="AD97" s="5">
        <v>38.4</v>
      </c>
      <c r="AE97" s="6">
        <f t="shared" si="44"/>
        <v>28.957353270609321</v>
      </c>
      <c r="AG97" s="4">
        <v>8034</v>
      </c>
      <c r="AH97" s="5">
        <v>4.3</v>
      </c>
      <c r="AI97" s="5">
        <v>42.7</v>
      </c>
      <c r="AJ97" s="6">
        <f t="shared" si="45"/>
        <v>25.288962755911459</v>
      </c>
      <c r="AL97" s="4">
        <v>7757</v>
      </c>
      <c r="AM97" s="5">
        <v>23.7</v>
      </c>
      <c r="AN97" s="5">
        <v>50.5</v>
      </c>
      <c r="AO97" s="6">
        <f t="shared" si="46"/>
        <v>22.857732201791606</v>
      </c>
      <c r="AQ97" s="4">
        <v>7450</v>
      </c>
      <c r="AR97" s="5">
        <v>8.6</v>
      </c>
      <c r="AS97" s="5">
        <v>42.1</v>
      </c>
      <c r="AT97" s="6">
        <f t="shared" si="47"/>
        <v>23.784895154905115</v>
      </c>
      <c r="AV97" s="4">
        <v>7187</v>
      </c>
      <c r="AW97" s="5">
        <v>11.2</v>
      </c>
      <c r="AX97" s="5">
        <v>48.2</v>
      </c>
      <c r="AY97" s="6">
        <f t="shared" si="48"/>
        <v>20.709428307976026</v>
      </c>
      <c r="BA97" s="4">
        <v>4933</v>
      </c>
      <c r="BB97" s="5">
        <v>1.2</v>
      </c>
      <c r="BC97" s="5">
        <v>43.9</v>
      </c>
      <c r="BD97" s="6">
        <f t="shared" si="49"/>
        <v>15.103362970583193</v>
      </c>
      <c r="BF97" s="4">
        <v>3190</v>
      </c>
      <c r="BG97" s="5">
        <v>5.8</v>
      </c>
      <c r="BH97" s="5">
        <v>18.8</v>
      </c>
      <c r="BI97" s="6">
        <f t="shared" si="50"/>
        <v>23.56678486997636</v>
      </c>
      <c r="BK97" s="40">
        <f>D97/E97</f>
        <v>0.34482758620689657</v>
      </c>
      <c r="BL97" s="40">
        <f>S97/T97</f>
        <v>0.21727748691099477</v>
      </c>
      <c r="BM97" s="40">
        <f>AH97/AI97</f>
        <v>0.10070257611241216</v>
      </c>
      <c r="BN97" s="40">
        <f>AM97/AN97</f>
        <v>0.46930693069306928</v>
      </c>
      <c r="BO97" s="40">
        <f>BB97/BC97</f>
        <v>2.7334851936218679E-2</v>
      </c>
    </row>
    <row r="98" spans="1:67" x14ac:dyDescent="0.25">
      <c r="A98" s="3" t="s">
        <v>68</v>
      </c>
      <c r="B98" s="3">
        <v>52463</v>
      </c>
      <c r="C98" s="4">
        <v>17448</v>
      </c>
      <c r="D98" s="5">
        <v>47</v>
      </c>
      <c r="E98" s="5">
        <v>54.6</v>
      </c>
      <c r="F98" s="6">
        <f t="shared" si="39"/>
        <v>42.951671983930048</v>
      </c>
      <c r="H98" s="4">
        <v>17746</v>
      </c>
      <c r="I98" s="5">
        <v>50.2</v>
      </c>
      <c r="J98" s="5">
        <v>59.8</v>
      </c>
      <c r="K98" s="6">
        <f t="shared" si="40"/>
        <v>39.886539360592657</v>
      </c>
      <c r="M98" s="4">
        <v>13526</v>
      </c>
      <c r="N98" s="5">
        <v>31.7</v>
      </c>
      <c r="O98" s="5">
        <v>45.4</v>
      </c>
      <c r="P98" s="6">
        <f t="shared" si="41"/>
        <v>41.379099363680858</v>
      </c>
      <c r="R98" s="4">
        <v>12122</v>
      </c>
      <c r="S98" s="5">
        <v>17.3</v>
      </c>
      <c r="T98" s="5">
        <v>37.299999999999997</v>
      </c>
      <c r="U98" s="6">
        <f t="shared" si="42"/>
        <v>43.680993975035321</v>
      </c>
      <c r="W98" s="4">
        <v>11770</v>
      </c>
      <c r="X98" s="5">
        <v>38.1</v>
      </c>
      <c r="Y98" s="5">
        <v>38.1</v>
      </c>
      <c r="Z98" s="6">
        <f t="shared" si="43"/>
        <v>42.9060950714494</v>
      </c>
      <c r="AB98" s="4">
        <v>15665</v>
      </c>
      <c r="AC98" s="5">
        <v>27.9</v>
      </c>
      <c r="AD98" s="5">
        <v>35</v>
      </c>
      <c r="AE98" s="6">
        <f t="shared" si="44"/>
        <v>60.157450076804913</v>
      </c>
      <c r="AG98" s="4">
        <v>15976</v>
      </c>
      <c r="AH98" s="5">
        <v>26.9</v>
      </c>
      <c r="AI98" s="5">
        <v>36.4</v>
      </c>
      <c r="AJ98" s="6">
        <f t="shared" si="45"/>
        <v>58.992083185631579</v>
      </c>
      <c r="AL98" s="4">
        <v>14166</v>
      </c>
      <c r="AM98" s="5">
        <v>29.2</v>
      </c>
      <c r="AN98" s="5">
        <v>34.9</v>
      </c>
      <c r="AO98" s="6">
        <f t="shared" si="46"/>
        <v>60.402169463774051</v>
      </c>
      <c r="AQ98" s="4">
        <v>14520</v>
      </c>
      <c r="AR98" s="5">
        <v>26.5</v>
      </c>
      <c r="AS98" s="5">
        <v>37.700000000000003</v>
      </c>
      <c r="AT98" s="6">
        <f t="shared" si="47"/>
        <v>51.766920509968337</v>
      </c>
      <c r="AV98" s="4">
        <v>11010</v>
      </c>
      <c r="AW98" s="5">
        <v>16.100000000000001</v>
      </c>
      <c r="AX98" s="5">
        <v>28.4</v>
      </c>
      <c r="AY98" s="6">
        <f t="shared" si="48"/>
        <v>53.843896713615024</v>
      </c>
      <c r="BA98" s="4">
        <v>11566</v>
      </c>
      <c r="BB98" s="5">
        <v>18.600000000000001</v>
      </c>
      <c r="BC98" s="5">
        <v>30.8</v>
      </c>
      <c r="BD98" s="6">
        <f t="shared" si="49"/>
        <v>50.473048456919422</v>
      </c>
      <c r="BF98" s="4">
        <v>12480</v>
      </c>
      <c r="BG98" s="5">
        <v>21.6</v>
      </c>
      <c r="BH98" s="5">
        <v>40</v>
      </c>
      <c r="BI98" s="6">
        <f t="shared" si="50"/>
        <v>43.333333333333336</v>
      </c>
      <c r="BK98" s="40">
        <f>D98/E98</f>
        <v>0.86080586080586075</v>
      </c>
      <c r="BL98" s="40">
        <f>S98/T98</f>
        <v>0.46380697050938341</v>
      </c>
      <c r="BM98" s="40">
        <f>AH98/AI98</f>
        <v>0.73901098901098905</v>
      </c>
      <c r="BN98" s="40">
        <f>AM98/AN98</f>
        <v>0.83667621776504297</v>
      </c>
      <c r="BO98" s="40">
        <f>BB98/BC98</f>
        <v>0.60389610389610393</v>
      </c>
    </row>
    <row r="99" spans="1:67" x14ac:dyDescent="0.25">
      <c r="A99" s="3" t="s">
        <v>68</v>
      </c>
      <c r="B99" s="3">
        <v>64017</v>
      </c>
      <c r="C99" s="4">
        <v>5019</v>
      </c>
      <c r="D99" s="5">
        <v>10.9</v>
      </c>
      <c r="E99" s="5">
        <v>24.4</v>
      </c>
      <c r="F99" s="6">
        <f t="shared" si="39"/>
        <v>27.647408778424115</v>
      </c>
      <c r="H99" s="4">
        <v>13555</v>
      </c>
      <c r="I99" s="5">
        <v>24.9</v>
      </c>
      <c r="J99" s="5">
        <v>34.700000000000003</v>
      </c>
      <c r="K99" s="6">
        <f t="shared" si="40"/>
        <v>52.504570667162461</v>
      </c>
      <c r="M99" s="4">
        <v>4358</v>
      </c>
      <c r="N99" s="5">
        <v>3.7</v>
      </c>
      <c r="O99" s="5">
        <v>16.399999999999999</v>
      </c>
      <c r="P99" s="6">
        <f t="shared" si="41"/>
        <v>36.907181571815727</v>
      </c>
      <c r="R99" s="4">
        <v>6118</v>
      </c>
      <c r="S99" s="5">
        <v>8.3000000000000007</v>
      </c>
      <c r="T99" s="5">
        <v>17.3</v>
      </c>
      <c r="U99" s="6">
        <f t="shared" si="42"/>
        <v>47.532475604450241</v>
      </c>
      <c r="W99" s="4">
        <v>5105</v>
      </c>
      <c r="X99" s="5">
        <v>10</v>
      </c>
      <c r="Y99" s="5">
        <v>12.9</v>
      </c>
      <c r="Z99" s="6">
        <f t="shared" si="43"/>
        <v>54.96339362618432</v>
      </c>
      <c r="AB99" s="4">
        <v>4756</v>
      </c>
      <c r="AC99" s="5">
        <v>7.2</v>
      </c>
      <c r="AD99" s="5">
        <v>16.399999999999999</v>
      </c>
      <c r="AE99" s="6">
        <f t="shared" si="44"/>
        <v>38.978494623655919</v>
      </c>
      <c r="AG99" s="4">
        <v>5654</v>
      </c>
      <c r="AH99" s="5">
        <v>6.4</v>
      </c>
      <c r="AI99" s="5">
        <v>12.4</v>
      </c>
      <c r="AJ99" s="6">
        <f t="shared" si="45"/>
        <v>61.285986819285462</v>
      </c>
      <c r="AL99" s="4">
        <v>4265</v>
      </c>
      <c r="AM99" s="5">
        <v>8</v>
      </c>
      <c r="AN99" s="5">
        <v>12.4</v>
      </c>
      <c r="AO99" s="6">
        <f t="shared" si="46"/>
        <v>51.183275729646688</v>
      </c>
      <c r="AQ99" s="4">
        <v>7469</v>
      </c>
      <c r="AR99" s="5">
        <v>8.8000000000000007</v>
      </c>
      <c r="AS99" s="5">
        <v>18.100000000000001</v>
      </c>
      <c r="AT99" s="6">
        <f t="shared" si="47"/>
        <v>55.463969583556107</v>
      </c>
      <c r="AV99" s="4">
        <v>5701</v>
      </c>
      <c r="AW99" s="5">
        <v>10.7</v>
      </c>
      <c r="AX99" s="5">
        <v>18.899999999999999</v>
      </c>
      <c r="AY99" s="6">
        <f t="shared" si="48"/>
        <v>41.894473838918287</v>
      </c>
      <c r="BA99" s="4">
        <v>7226</v>
      </c>
      <c r="BB99" s="5">
        <v>12.3</v>
      </c>
      <c r="BC99" s="5">
        <v>19.600000000000001</v>
      </c>
      <c r="BD99" s="6">
        <f t="shared" si="49"/>
        <v>49.552885670397188</v>
      </c>
      <c r="BF99" s="4">
        <v>4655</v>
      </c>
      <c r="BG99" s="5">
        <v>7.7</v>
      </c>
      <c r="BH99" s="5">
        <v>20.399999999999999</v>
      </c>
      <c r="BI99" s="6">
        <f t="shared" si="50"/>
        <v>31.692538126361661</v>
      </c>
      <c r="BK99" s="40">
        <f>D99/E99</f>
        <v>0.44672131147540989</v>
      </c>
      <c r="BL99" s="40">
        <f>S99/T99</f>
        <v>0.47976878612716767</v>
      </c>
      <c r="BM99" s="40">
        <f>AH99/AI99</f>
        <v>0.5161290322580645</v>
      </c>
      <c r="BN99" s="40">
        <f>AM99/AN99</f>
        <v>0.64516129032258063</v>
      </c>
      <c r="BO99" s="40">
        <f>BB99/BC99</f>
        <v>0.62755102040816324</v>
      </c>
    </row>
    <row r="100" spans="1:67" x14ac:dyDescent="0.25">
      <c r="A100" s="3" t="s">
        <v>68</v>
      </c>
      <c r="B100" s="3">
        <v>23708</v>
      </c>
    </row>
    <row r="101" spans="1:67" x14ac:dyDescent="0.25">
      <c r="A101" s="3" t="s">
        <v>68</v>
      </c>
      <c r="B101" s="3">
        <v>76297</v>
      </c>
    </row>
    <row r="102" spans="1:67" x14ac:dyDescent="0.25">
      <c r="A102" s="3" t="s">
        <v>68</v>
      </c>
      <c r="B102" s="3">
        <v>39300</v>
      </c>
    </row>
    <row r="105" spans="1:67" x14ac:dyDescent="0.25">
      <c r="A105" s="3" t="s">
        <v>69</v>
      </c>
      <c r="B105" s="3">
        <v>25752</v>
      </c>
      <c r="C105" s="4">
        <v>32221</v>
      </c>
      <c r="D105" s="5">
        <v>36.4</v>
      </c>
      <c r="E105" s="5">
        <v>79.099999999999994</v>
      </c>
      <c r="F105" s="6">
        <f t="shared" ref="F105:F107" si="51">100*C105/(E105*744)</f>
        <v>54.750689884860599</v>
      </c>
      <c r="H105" s="4">
        <v>39509</v>
      </c>
      <c r="I105" s="5">
        <v>46</v>
      </c>
      <c r="J105" s="5">
        <v>84</v>
      </c>
      <c r="K105" s="6">
        <f t="shared" ref="K105:K107" si="52">100*H105/(J105*744)</f>
        <v>63.218445980542754</v>
      </c>
      <c r="M105" s="4">
        <v>40558</v>
      </c>
      <c r="N105" s="5">
        <v>91.8</v>
      </c>
      <c r="O105" s="5">
        <v>91.8</v>
      </c>
      <c r="P105" s="6">
        <f t="shared" ref="P105:P107" si="53">100*M105/(O105*720)</f>
        <v>61.362260953764221</v>
      </c>
      <c r="R105" s="4">
        <v>38468</v>
      </c>
      <c r="S105" s="5">
        <v>44</v>
      </c>
      <c r="T105" s="5">
        <v>75.8</v>
      </c>
      <c r="U105" s="6">
        <f t="shared" ref="U105:U107" si="54">100*R105/(T105*744)</f>
        <v>68.211478991119819</v>
      </c>
      <c r="W105" s="4">
        <v>38234</v>
      </c>
      <c r="X105" s="5">
        <v>53.8</v>
      </c>
      <c r="Y105" s="5">
        <v>105.6</v>
      </c>
      <c r="Z105" s="6">
        <f t="shared" ref="Z105:Z107" si="55">100*W105/(Y105*720)</f>
        <v>50.286721380471377</v>
      </c>
      <c r="AB105" s="4">
        <v>39788</v>
      </c>
      <c r="AC105" s="5">
        <v>53.5</v>
      </c>
      <c r="AD105" s="5">
        <v>76.8</v>
      </c>
      <c r="AE105" s="6">
        <f t="shared" ref="AE105:AE107" si="56">100*AB105/(AD105*744)</f>
        <v>69.633456541218635</v>
      </c>
      <c r="AG105" s="4">
        <v>42101</v>
      </c>
      <c r="AH105" s="5">
        <v>49.4</v>
      </c>
      <c r="AI105" s="5">
        <v>81.3</v>
      </c>
      <c r="AJ105" s="6">
        <f t="shared" ref="AJ105:AJ107" si="57">100*AG105/(AI105*744)</f>
        <v>69.603155708976445</v>
      </c>
      <c r="AL105" s="4">
        <v>38426</v>
      </c>
      <c r="AM105" s="5">
        <v>52.9</v>
      </c>
      <c r="AN105" s="5">
        <v>77.400000000000006</v>
      </c>
      <c r="AO105" s="6">
        <f t="shared" ref="AO105:AO107" si="58">100*AL105/(AN105*672)</f>
        <v>73.877968500061513</v>
      </c>
      <c r="AQ105" s="4">
        <v>43455</v>
      </c>
      <c r="AR105" s="5">
        <v>67.3</v>
      </c>
      <c r="AS105" s="5">
        <v>79.5</v>
      </c>
      <c r="AT105" s="6">
        <f t="shared" ref="AT105:AT107" si="59">100*AQ105/(AS105*744)</f>
        <v>73.468249137756132</v>
      </c>
      <c r="AV105" s="4">
        <v>42446</v>
      </c>
      <c r="AW105" s="5">
        <v>63.9</v>
      </c>
      <c r="AX105" s="5">
        <v>81</v>
      </c>
      <c r="AY105" s="6">
        <f t="shared" ref="AY105:AY107" si="60">100*AV105/(AX105*720)</f>
        <v>72.781207133058984</v>
      </c>
      <c r="BA105" s="4">
        <v>45495</v>
      </c>
      <c r="BB105" s="5">
        <v>77.099999999999994</v>
      </c>
      <c r="BC105" s="5">
        <v>85.8</v>
      </c>
      <c r="BD105" s="6">
        <f t="shared" ref="BD105:BD107" si="61">100*BA105/(BC105*744)</f>
        <v>71.269456350101521</v>
      </c>
      <c r="BF105" s="4">
        <v>47231</v>
      </c>
      <c r="BG105" s="5">
        <v>76.3</v>
      </c>
      <c r="BH105" s="5">
        <v>93.9</v>
      </c>
      <c r="BI105" s="6">
        <f t="shared" ref="BI105:BI107" si="62">100*BF105/(BH105*720)</f>
        <v>69.860075730682766</v>
      </c>
      <c r="BK105" s="40">
        <f t="shared" ref="BK105:BK107" si="63">D105/E105</f>
        <v>0.46017699115044247</v>
      </c>
      <c r="BL105" s="40">
        <f t="shared" ref="BL105:BL107" si="64">S105/T105</f>
        <v>0.58047493403693928</v>
      </c>
      <c r="BM105" s="40">
        <f t="shared" ref="BM105:BM107" si="65">AH105/AI105</f>
        <v>0.60762607626076259</v>
      </c>
      <c r="BN105" s="40">
        <f t="shared" ref="BN105:BN107" si="66">AM105/AN105</f>
        <v>0.68346253229974152</v>
      </c>
      <c r="BO105" s="40">
        <f t="shared" ref="BO105:BO107" si="67">BB105/BC105</f>
        <v>0.89860139860139854</v>
      </c>
    </row>
    <row r="106" spans="1:67" x14ac:dyDescent="0.25">
      <c r="A106" s="3" t="s">
        <v>69</v>
      </c>
      <c r="B106" s="3">
        <v>13924</v>
      </c>
      <c r="C106" s="4">
        <v>63889</v>
      </c>
      <c r="D106" s="5">
        <v>97.3</v>
      </c>
      <c r="E106" s="5">
        <v>152.1</v>
      </c>
      <c r="F106" s="6">
        <f t="shared" si="51"/>
        <v>56.457798703456277</v>
      </c>
      <c r="H106" s="4">
        <v>71987</v>
      </c>
      <c r="I106" s="5">
        <v>93.6</v>
      </c>
      <c r="J106" s="5">
        <v>192</v>
      </c>
      <c r="K106" s="6">
        <f t="shared" si="52"/>
        <v>50.394125224014338</v>
      </c>
      <c r="M106" s="4">
        <v>57635</v>
      </c>
      <c r="N106" s="5">
        <v>113</v>
      </c>
      <c r="O106" s="5">
        <v>147.19999999999999</v>
      </c>
      <c r="P106" s="6">
        <f t="shared" si="53"/>
        <v>54.380849939613533</v>
      </c>
      <c r="R106" s="4">
        <v>49790</v>
      </c>
      <c r="S106" s="5">
        <v>46.6</v>
      </c>
      <c r="T106" s="5">
        <v>129.9</v>
      </c>
      <c r="U106" s="6">
        <f t="shared" si="54"/>
        <v>51.518123949771116</v>
      </c>
      <c r="W106" s="4">
        <v>50061</v>
      </c>
      <c r="X106" s="5">
        <v>55.7</v>
      </c>
      <c r="Y106" s="5">
        <v>189.4</v>
      </c>
      <c r="Z106" s="6">
        <f t="shared" si="55"/>
        <v>36.71022527279127</v>
      </c>
      <c r="AB106" s="4">
        <v>45587</v>
      </c>
      <c r="AC106" s="5">
        <v>52.5</v>
      </c>
      <c r="AD106" s="5">
        <v>139.5</v>
      </c>
      <c r="AE106" s="6">
        <f t="shared" si="56"/>
        <v>43.923189578756698</v>
      </c>
      <c r="AG106" s="4">
        <v>46956</v>
      </c>
      <c r="AH106" s="5">
        <v>65</v>
      </c>
      <c r="AI106" s="5">
        <v>127.4</v>
      </c>
      <c r="AJ106" s="6">
        <f t="shared" si="57"/>
        <v>49.539170506912441</v>
      </c>
      <c r="AL106" s="4">
        <v>41658</v>
      </c>
      <c r="AM106" s="5">
        <v>55.6</v>
      </c>
      <c r="AN106" s="5">
        <v>129.69999999999999</v>
      </c>
      <c r="AO106" s="6">
        <f t="shared" si="58"/>
        <v>47.79573741601498</v>
      </c>
      <c r="AQ106" s="4">
        <v>46151</v>
      </c>
      <c r="AR106" s="5">
        <v>72.7</v>
      </c>
      <c r="AS106" s="5">
        <v>132.9</v>
      </c>
      <c r="AT106" s="6">
        <f t="shared" si="59"/>
        <v>46.674878840101293</v>
      </c>
      <c r="AV106" s="4">
        <v>45784</v>
      </c>
      <c r="AW106" s="5">
        <v>89.2</v>
      </c>
      <c r="AX106" s="5">
        <v>122.3</v>
      </c>
      <c r="AY106" s="6">
        <f t="shared" si="60"/>
        <v>51.99418551830653</v>
      </c>
      <c r="BA106" s="4">
        <v>45842</v>
      </c>
      <c r="BB106" s="5">
        <v>66</v>
      </c>
      <c r="BC106" s="5">
        <v>119.2</v>
      </c>
      <c r="BD106" s="6">
        <f t="shared" si="61"/>
        <v>51.69093238074619</v>
      </c>
      <c r="BF106" s="4">
        <v>47453</v>
      </c>
      <c r="BG106" s="5">
        <v>102</v>
      </c>
      <c r="BH106" s="5">
        <v>128.6</v>
      </c>
      <c r="BI106" s="6">
        <f t="shared" si="62"/>
        <v>51.249567997235182</v>
      </c>
      <c r="BK106" s="40">
        <f t="shared" si="63"/>
        <v>0.63971071663379353</v>
      </c>
      <c r="BL106" s="40">
        <f t="shared" si="64"/>
        <v>0.35873749037721325</v>
      </c>
      <c r="BM106" s="40">
        <f t="shared" si="65"/>
        <v>0.51020408163265307</v>
      </c>
      <c r="BN106" s="40">
        <f t="shared" si="66"/>
        <v>0.42868157286044722</v>
      </c>
      <c r="BO106" s="40">
        <f t="shared" si="67"/>
        <v>0.55369127516778527</v>
      </c>
    </row>
    <row r="107" spans="1:67" x14ac:dyDescent="0.25">
      <c r="A107" s="3" t="s">
        <v>69</v>
      </c>
      <c r="B107" s="3">
        <v>16074</v>
      </c>
      <c r="C107" s="4">
        <v>65952</v>
      </c>
      <c r="D107" s="5">
        <v>109.5</v>
      </c>
      <c r="E107" s="5">
        <v>144.30000000000001</v>
      </c>
      <c r="F107" s="6">
        <f t="shared" si="51"/>
        <v>61.43115820535175</v>
      </c>
      <c r="H107" s="4">
        <v>69951</v>
      </c>
      <c r="I107" s="5">
        <v>83.7</v>
      </c>
      <c r="J107" s="5">
        <v>151.19999999999999</v>
      </c>
      <c r="K107" s="6">
        <f t="shared" si="52"/>
        <v>62.182646356033459</v>
      </c>
      <c r="M107" s="4">
        <v>61316</v>
      </c>
      <c r="N107" s="5">
        <v>83.7</v>
      </c>
      <c r="O107" s="5">
        <v>138.1</v>
      </c>
      <c r="P107" s="6">
        <f t="shared" si="53"/>
        <v>61.666264381687988</v>
      </c>
      <c r="R107" s="4">
        <v>58911</v>
      </c>
      <c r="S107" s="5">
        <v>84.5</v>
      </c>
      <c r="T107" s="5">
        <v>128.6</v>
      </c>
      <c r="U107" s="6">
        <f t="shared" si="54"/>
        <v>61.571890834294891</v>
      </c>
      <c r="W107" s="4">
        <v>55817</v>
      </c>
      <c r="X107" s="5">
        <v>66.7</v>
      </c>
      <c r="Y107" s="5">
        <v>128.80000000000001</v>
      </c>
      <c r="Z107" s="6">
        <f t="shared" si="55"/>
        <v>60.189139061421663</v>
      </c>
      <c r="AB107" s="4">
        <v>57618</v>
      </c>
      <c r="AC107" s="5">
        <v>80.599999999999994</v>
      </c>
      <c r="AD107" s="5">
        <v>120.5</v>
      </c>
      <c r="AE107" s="6">
        <f t="shared" si="56"/>
        <v>64.268504885557491</v>
      </c>
      <c r="AG107" s="4">
        <v>53197</v>
      </c>
      <c r="AH107" s="5">
        <v>84</v>
      </c>
      <c r="AI107" s="5">
        <v>123.4</v>
      </c>
      <c r="AJ107" s="6">
        <f t="shared" si="57"/>
        <v>57.942742371168151</v>
      </c>
      <c r="AL107" s="4">
        <v>54759</v>
      </c>
      <c r="AM107" s="5">
        <v>102.6</v>
      </c>
      <c r="AN107" s="5">
        <v>129.30000000000001</v>
      </c>
      <c r="AO107" s="6">
        <f t="shared" si="58"/>
        <v>63.021351231908071</v>
      </c>
      <c r="AQ107" s="4">
        <v>53666</v>
      </c>
      <c r="AR107" s="5">
        <v>79.8</v>
      </c>
      <c r="AS107" s="5">
        <v>126.7</v>
      </c>
      <c r="AT107" s="6">
        <f t="shared" si="59"/>
        <v>56.931113204504754</v>
      </c>
      <c r="AV107" s="4">
        <v>59279</v>
      </c>
      <c r="AW107" s="5">
        <v>94</v>
      </c>
      <c r="AX107" s="5">
        <v>122.5</v>
      </c>
      <c r="AY107" s="6">
        <f t="shared" si="60"/>
        <v>67.209750566893419</v>
      </c>
      <c r="BA107" s="4">
        <v>59493</v>
      </c>
      <c r="BB107" s="5">
        <v>100</v>
      </c>
      <c r="BC107" s="5">
        <v>126.5</v>
      </c>
      <c r="BD107" s="6">
        <f t="shared" si="61"/>
        <v>63.212418717327552</v>
      </c>
      <c r="BF107" s="4">
        <v>61536</v>
      </c>
      <c r="BG107" s="5">
        <v>113.3</v>
      </c>
      <c r="BH107" s="5">
        <v>143.80000000000001</v>
      </c>
      <c r="BI107" s="6">
        <f t="shared" si="62"/>
        <v>59.434399629114502</v>
      </c>
      <c r="BK107" s="40">
        <f t="shared" si="63"/>
        <v>0.75883575883575882</v>
      </c>
      <c r="BL107" s="40">
        <f t="shared" si="64"/>
        <v>0.65707620528771382</v>
      </c>
      <c r="BM107" s="40">
        <f t="shared" si="65"/>
        <v>0.68071312803889783</v>
      </c>
      <c r="BN107" s="40">
        <f t="shared" si="66"/>
        <v>0.79350348027842221</v>
      </c>
      <c r="BO107" s="40">
        <f t="shared" si="67"/>
        <v>0.79051383399209485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W107"/>
  <sheetViews>
    <sheetView workbookViewId="0">
      <selection activeCell="M2" sqref="M2"/>
    </sheetView>
  </sheetViews>
  <sheetFormatPr defaultRowHeight="15" x14ac:dyDescent="0.25"/>
  <cols>
    <col min="1" max="1" width="10.7109375" style="3" customWidth="1"/>
    <col min="2" max="2" width="10.7109375" customWidth="1"/>
    <col min="7" max="7" width="1.7109375" customWidth="1"/>
    <col min="12" max="12" width="1.7109375" customWidth="1"/>
    <col min="17" max="17" width="1.7109375" customWidth="1"/>
    <col min="22" max="22" width="1.7109375" customWidth="1"/>
    <col min="27" max="27" width="1.7109375" customWidth="1"/>
    <col min="32" max="32" width="1.7109375" customWidth="1"/>
    <col min="37" max="37" width="1.7109375" customWidth="1"/>
    <col min="42" max="42" width="1.7109375" customWidth="1"/>
    <col min="47" max="47" width="1.7109375" customWidth="1"/>
    <col min="52" max="52" width="1.7109375" customWidth="1"/>
    <col min="57" max="57" width="1.7109375" customWidth="1"/>
    <col min="67" max="67" width="9.140625" customWidth="1"/>
    <col min="72" max="72" width="9.140625" customWidth="1"/>
    <col min="77" max="77" width="9.140625" customWidth="1"/>
  </cols>
  <sheetData>
    <row r="2" spans="1:75" x14ac:dyDescent="0.25">
      <c r="M2" s="14" t="s">
        <v>274</v>
      </c>
    </row>
    <row r="4" spans="1:75" x14ac:dyDescent="0.25">
      <c r="C4" s="2" t="s">
        <v>34</v>
      </c>
      <c r="D4" s="2" t="s">
        <v>46</v>
      </c>
      <c r="E4" s="1"/>
      <c r="F4" s="1"/>
      <c r="H4" s="2" t="s">
        <v>35</v>
      </c>
      <c r="I4" s="2" t="s">
        <v>47</v>
      </c>
      <c r="J4" s="1"/>
      <c r="K4" s="1"/>
      <c r="M4" s="2" t="s">
        <v>36</v>
      </c>
      <c r="N4" s="2" t="s">
        <v>48</v>
      </c>
      <c r="O4" s="1"/>
      <c r="P4" s="1"/>
      <c r="R4" s="2" t="s">
        <v>37</v>
      </c>
      <c r="S4" s="2" t="s">
        <v>49</v>
      </c>
      <c r="T4" s="1"/>
      <c r="U4" s="1"/>
      <c r="W4" s="2" t="s">
        <v>38</v>
      </c>
      <c r="X4" s="2" t="s">
        <v>50</v>
      </c>
      <c r="Y4" s="1"/>
      <c r="Z4" s="1"/>
      <c r="AB4" s="2" t="s">
        <v>39</v>
      </c>
      <c r="AC4" s="2" t="s">
        <v>51</v>
      </c>
      <c r="AD4" s="1"/>
      <c r="AE4" s="1"/>
      <c r="AG4" s="2" t="s">
        <v>40</v>
      </c>
      <c r="AH4" s="2" t="s">
        <v>52</v>
      </c>
      <c r="AI4" s="1"/>
      <c r="AJ4" s="1"/>
      <c r="AL4" s="2" t="s">
        <v>41</v>
      </c>
      <c r="AM4" s="2" t="s">
        <v>53</v>
      </c>
      <c r="AN4" s="1"/>
      <c r="AO4" s="1"/>
      <c r="AQ4" s="2" t="s">
        <v>42</v>
      </c>
      <c r="AR4" s="2" t="s">
        <v>54</v>
      </c>
      <c r="AS4" s="1"/>
      <c r="AT4" s="1"/>
      <c r="AV4" s="2" t="s">
        <v>43</v>
      </c>
      <c r="AW4" s="2" t="s">
        <v>55</v>
      </c>
      <c r="AX4" s="1"/>
      <c r="AY4" s="1"/>
      <c r="BA4" s="2" t="s">
        <v>44</v>
      </c>
      <c r="BB4" s="2" t="s">
        <v>56</v>
      </c>
      <c r="BC4" s="1"/>
      <c r="BD4" s="1"/>
      <c r="BF4" s="2" t="s">
        <v>45</v>
      </c>
      <c r="BG4" s="2" t="s">
        <v>57</v>
      </c>
      <c r="BH4" s="1"/>
      <c r="BI4" s="1"/>
    </row>
    <row r="5" spans="1:75" x14ac:dyDescent="0.25">
      <c r="C5" s="3" t="s">
        <v>3</v>
      </c>
      <c r="D5" s="3" t="s">
        <v>6</v>
      </c>
      <c r="E5" s="3" t="s">
        <v>266</v>
      </c>
      <c r="F5" s="3" t="s">
        <v>267</v>
      </c>
      <c r="H5" s="3" t="s">
        <v>3</v>
      </c>
      <c r="I5" s="3" t="s">
        <v>6</v>
      </c>
      <c r="J5" s="3" t="s">
        <v>266</v>
      </c>
      <c r="K5" s="3" t="s">
        <v>267</v>
      </c>
      <c r="M5" s="3" t="s">
        <v>3</v>
      </c>
      <c r="N5" s="3" t="s">
        <v>6</v>
      </c>
      <c r="O5" s="3" t="s">
        <v>266</v>
      </c>
      <c r="P5" s="3" t="s">
        <v>267</v>
      </c>
      <c r="R5" s="3" t="s">
        <v>3</v>
      </c>
      <c r="S5" s="3" t="s">
        <v>6</v>
      </c>
      <c r="T5" s="3" t="s">
        <v>266</v>
      </c>
      <c r="U5" s="3" t="s">
        <v>267</v>
      </c>
      <c r="W5" s="3" t="s">
        <v>3</v>
      </c>
      <c r="X5" s="3" t="s">
        <v>6</v>
      </c>
      <c r="Y5" s="3" t="s">
        <v>266</v>
      </c>
      <c r="Z5" s="3" t="s">
        <v>267</v>
      </c>
      <c r="AB5" s="3" t="s">
        <v>3</v>
      </c>
      <c r="AC5" s="3" t="s">
        <v>6</v>
      </c>
      <c r="AD5" s="3" t="s">
        <v>266</v>
      </c>
      <c r="AE5" s="3" t="s">
        <v>267</v>
      </c>
      <c r="AG5" s="3" t="s">
        <v>3</v>
      </c>
      <c r="AH5" s="3" t="s">
        <v>6</v>
      </c>
      <c r="AI5" s="3" t="s">
        <v>266</v>
      </c>
      <c r="AJ5" s="3" t="s">
        <v>267</v>
      </c>
      <c r="AL5" s="3" t="s">
        <v>3</v>
      </c>
      <c r="AM5" s="3" t="s">
        <v>6</v>
      </c>
      <c r="AN5" s="3" t="s">
        <v>266</v>
      </c>
      <c r="AO5" s="3" t="s">
        <v>267</v>
      </c>
      <c r="AQ5" s="3" t="s">
        <v>3</v>
      </c>
      <c r="AR5" s="3" t="s">
        <v>6</v>
      </c>
      <c r="AS5" s="3" t="s">
        <v>266</v>
      </c>
      <c r="AT5" s="3" t="s">
        <v>267</v>
      </c>
      <c r="AV5" s="3" t="s">
        <v>3</v>
      </c>
      <c r="AW5" s="3" t="s">
        <v>6</v>
      </c>
      <c r="AX5" s="3" t="s">
        <v>266</v>
      </c>
      <c r="AY5" s="3" t="s">
        <v>267</v>
      </c>
      <c r="BA5" s="3" t="s">
        <v>3</v>
      </c>
      <c r="BB5" s="3" t="s">
        <v>6</v>
      </c>
      <c r="BC5" s="3" t="s">
        <v>266</v>
      </c>
      <c r="BD5" s="3" t="s">
        <v>267</v>
      </c>
      <c r="BF5" s="3" t="s">
        <v>3</v>
      </c>
      <c r="BG5" s="3" t="s">
        <v>6</v>
      </c>
      <c r="BH5" s="3" t="s">
        <v>266</v>
      </c>
      <c r="BI5" s="3" t="s">
        <v>267</v>
      </c>
    </row>
    <row r="6" spans="1:75" x14ac:dyDescent="0.25">
      <c r="C6" s="3" t="s">
        <v>2</v>
      </c>
      <c r="D6" s="3" t="s">
        <v>265</v>
      </c>
      <c r="E6" s="3" t="s">
        <v>265</v>
      </c>
      <c r="F6" s="3" t="s">
        <v>9</v>
      </c>
      <c r="H6" s="3" t="s">
        <v>2</v>
      </c>
      <c r="I6" s="3" t="s">
        <v>265</v>
      </c>
      <c r="J6" s="3" t="s">
        <v>265</v>
      </c>
      <c r="K6" s="3" t="s">
        <v>9</v>
      </c>
      <c r="M6" s="3" t="s">
        <v>2</v>
      </c>
      <c r="N6" s="3" t="s">
        <v>265</v>
      </c>
      <c r="O6" s="3" t="s">
        <v>265</v>
      </c>
      <c r="P6" s="3" t="s">
        <v>9</v>
      </c>
      <c r="R6" s="3" t="s">
        <v>2</v>
      </c>
      <c r="S6" s="3" t="s">
        <v>265</v>
      </c>
      <c r="T6" s="3" t="s">
        <v>265</v>
      </c>
      <c r="U6" s="3" t="s">
        <v>9</v>
      </c>
      <c r="W6" s="3" t="s">
        <v>2</v>
      </c>
      <c r="X6" s="3" t="s">
        <v>265</v>
      </c>
      <c r="Y6" s="3" t="s">
        <v>265</v>
      </c>
      <c r="Z6" s="3" t="s">
        <v>9</v>
      </c>
      <c r="AB6" s="3" t="s">
        <v>2</v>
      </c>
      <c r="AC6" s="3" t="s">
        <v>265</v>
      </c>
      <c r="AD6" s="3" t="s">
        <v>265</v>
      </c>
      <c r="AE6" s="3" t="s">
        <v>9</v>
      </c>
      <c r="AG6" s="3" t="s">
        <v>2</v>
      </c>
      <c r="AH6" s="3" t="s">
        <v>265</v>
      </c>
      <c r="AI6" s="3" t="s">
        <v>265</v>
      </c>
      <c r="AJ6" s="3" t="s">
        <v>9</v>
      </c>
      <c r="AL6" s="3" t="s">
        <v>2</v>
      </c>
      <c r="AM6" s="3" t="s">
        <v>265</v>
      </c>
      <c r="AN6" s="3" t="s">
        <v>265</v>
      </c>
      <c r="AO6" s="3" t="s">
        <v>9</v>
      </c>
      <c r="AQ6" s="3" t="s">
        <v>2</v>
      </c>
      <c r="AR6" s="3" t="s">
        <v>265</v>
      </c>
      <c r="AS6" s="3" t="s">
        <v>265</v>
      </c>
      <c r="AT6" s="3" t="s">
        <v>9</v>
      </c>
      <c r="AV6" s="3" t="s">
        <v>2</v>
      </c>
      <c r="AW6" s="3" t="s">
        <v>265</v>
      </c>
      <c r="AX6" s="3" t="s">
        <v>265</v>
      </c>
      <c r="AY6" s="3" t="s">
        <v>9</v>
      </c>
      <c r="BA6" s="3" t="s">
        <v>2</v>
      </c>
      <c r="BB6" s="3" t="s">
        <v>265</v>
      </c>
      <c r="BC6" s="3" t="s">
        <v>265</v>
      </c>
      <c r="BD6" s="3" t="s">
        <v>9</v>
      </c>
      <c r="BF6" s="3" t="s">
        <v>2</v>
      </c>
      <c r="BG6" s="3" t="s">
        <v>265</v>
      </c>
      <c r="BH6" s="3" t="s">
        <v>265</v>
      </c>
      <c r="BI6" s="3" t="s">
        <v>9</v>
      </c>
    </row>
    <row r="7" spans="1:75" x14ac:dyDescent="0.25">
      <c r="A7" s="3" t="s">
        <v>199</v>
      </c>
      <c r="C7" s="3" t="s">
        <v>1</v>
      </c>
      <c r="D7" s="3" t="s">
        <v>5</v>
      </c>
      <c r="E7" s="3" t="s">
        <v>5</v>
      </c>
      <c r="F7" s="3" t="s">
        <v>8</v>
      </c>
      <c r="H7" s="3" t="s">
        <v>1</v>
      </c>
      <c r="I7" s="3" t="s">
        <v>5</v>
      </c>
      <c r="J7" s="3" t="s">
        <v>5</v>
      </c>
      <c r="K7" s="3" t="s">
        <v>8</v>
      </c>
      <c r="M7" s="3" t="s">
        <v>1</v>
      </c>
      <c r="N7" s="3" t="s">
        <v>5</v>
      </c>
      <c r="O7" s="3" t="s">
        <v>5</v>
      </c>
      <c r="P7" s="3" t="s">
        <v>8</v>
      </c>
      <c r="R7" s="3" t="s">
        <v>1</v>
      </c>
      <c r="S7" s="3" t="s">
        <v>5</v>
      </c>
      <c r="T7" s="3" t="s">
        <v>5</v>
      </c>
      <c r="U7" s="3" t="s">
        <v>8</v>
      </c>
      <c r="W7" s="3" t="s">
        <v>1</v>
      </c>
      <c r="X7" s="3" t="s">
        <v>5</v>
      </c>
      <c r="Y7" s="3" t="s">
        <v>5</v>
      </c>
      <c r="Z7" s="3" t="s">
        <v>8</v>
      </c>
      <c r="AB7" s="3" t="s">
        <v>1</v>
      </c>
      <c r="AC7" s="3" t="s">
        <v>5</v>
      </c>
      <c r="AD7" s="3" t="s">
        <v>5</v>
      </c>
      <c r="AE7" s="3" t="s">
        <v>8</v>
      </c>
      <c r="AG7" s="3" t="s">
        <v>1</v>
      </c>
      <c r="AH7" s="3" t="s">
        <v>5</v>
      </c>
      <c r="AI7" s="3" t="s">
        <v>5</v>
      </c>
      <c r="AJ7" s="3" t="s">
        <v>8</v>
      </c>
      <c r="AL7" s="3" t="s">
        <v>1</v>
      </c>
      <c r="AM7" s="3" t="s">
        <v>5</v>
      </c>
      <c r="AN7" s="3" t="s">
        <v>5</v>
      </c>
      <c r="AO7" s="3" t="s">
        <v>8</v>
      </c>
      <c r="AQ7" s="3" t="s">
        <v>1</v>
      </c>
      <c r="AR7" s="3" t="s">
        <v>5</v>
      </c>
      <c r="AS7" s="3" t="s">
        <v>5</v>
      </c>
      <c r="AT7" s="3" t="s">
        <v>8</v>
      </c>
      <c r="AV7" s="3" t="s">
        <v>1</v>
      </c>
      <c r="AW7" s="3" t="s">
        <v>5</v>
      </c>
      <c r="AX7" s="3" t="s">
        <v>5</v>
      </c>
      <c r="AY7" s="3" t="s">
        <v>8</v>
      </c>
      <c r="BA7" s="3" t="s">
        <v>1</v>
      </c>
      <c r="BB7" s="3" t="s">
        <v>5</v>
      </c>
      <c r="BC7" s="3" t="s">
        <v>5</v>
      </c>
      <c r="BD7" s="3" t="s">
        <v>8</v>
      </c>
      <c r="BF7" s="3" t="s">
        <v>1</v>
      </c>
      <c r="BG7" s="3" t="s">
        <v>5</v>
      </c>
      <c r="BH7" s="3" t="s">
        <v>5</v>
      </c>
      <c r="BI7" s="3" t="s">
        <v>8</v>
      </c>
    </row>
    <row r="8" spans="1:75" x14ac:dyDescent="0.25">
      <c r="A8" s="3" t="s">
        <v>202</v>
      </c>
      <c r="B8" s="3" t="s">
        <v>270</v>
      </c>
      <c r="C8" s="3" t="s">
        <v>0</v>
      </c>
      <c r="D8" s="3" t="s">
        <v>4</v>
      </c>
      <c r="E8" s="3" t="s">
        <v>4</v>
      </c>
      <c r="F8" s="3" t="s">
        <v>7</v>
      </c>
      <c r="H8" s="3" t="s">
        <v>0</v>
      </c>
      <c r="I8" s="3" t="s">
        <v>4</v>
      </c>
      <c r="J8" s="3" t="s">
        <v>4</v>
      </c>
      <c r="K8" s="3" t="s">
        <v>7</v>
      </c>
      <c r="M8" s="3" t="s">
        <v>0</v>
      </c>
      <c r="N8" s="3" t="s">
        <v>4</v>
      </c>
      <c r="O8" s="3" t="s">
        <v>4</v>
      </c>
      <c r="P8" s="3" t="s">
        <v>7</v>
      </c>
      <c r="R8" s="3" t="s">
        <v>0</v>
      </c>
      <c r="S8" s="3" t="s">
        <v>4</v>
      </c>
      <c r="T8" s="3" t="s">
        <v>4</v>
      </c>
      <c r="U8" s="3" t="s">
        <v>7</v>
      </c>
      <c r="W8" s="3" t="s">
        <v>0</v>
      </c>
      <c r="X8" s="3" t="s">
        <v>4</v>
      </c>
      <c r="Y8" s="3" t="s">
        <v>4</v>
      </c>
      <c r="Z8" s="3" t="s">
        <v>7</v>
      </c>
      <c r="AB8" s="3" t="s">
        <v>0</v>
      </c>
      <c r="AC8" s="3" t="s">
        <v>4</v>
      </c>
      <c r="AD8" s="3" t="s">
        <v>4</v>
      </c>
      <c r="AE8" s="3" t="s">
        <v>7</v>
      </c>
      <c r="AG8" s="3" t="s">
        <v>0</v>
      </c>
      <c r="AH8" s="3" t="s">
        <v>4</v>
      </c>
      <c r="AI8" s="3" t="s">
        <v>4</v>
      </c>
      <c r="AJ8" s="3" t="s">
        <v>7</v>
      </c>
      <c r="AL8" s="3" t="s">
        <v>0</v>
      </c>
      <c r="AM8" s="3" t="s">
        <v>4</v>
      </c>
      <c r="AN8" s="3" t="s">
        <v>4</v>
      </c>
      <c r="AO8" s="3" t="s">
        <v>7</v>
      </c>
      <c r="AQ8" s="3" t="s">
        <v>0</v>
      </c>
      <c r="AR8" s="3" t="s">
        <v>4</v>
      </c>
      <c r="AS8" s="3" t="s">
        <v>4</v>
      </c>
      <c r="AT8" s="3" t="s">
        <v>7</v>
      </c>
      <c r="AV8" s="3" t="s">
        <v>0</v>
      </c>
      <c r="AW8" s="3" t="s">
        <v>4</v>
      </c>
      <c r="AX8" s="3" t="s">
        <v>4</v>
      </c>
      <c r="AY8" s="3" t="s">
        <v>7</v>
      </c>
      <c r="BA8" s="3" t="s">
        <v>0</v>
      </c>
      <c r="BB8" s="3" t="s">
        <v>4</v>
      </c>
      <c r="BC8" s="3" t="s">
        <v>4</v>
      </c>
      <c r="BD8" s="3" t="s">
        <v>7</v>
      </c>
      <c r="BF8" s="3" t="s">
        <v>0</v>
      </c>
      <c r="BG8" s="3" t="s">
        <v>4</v>
      </c>
      <c r="BH8" s="3" t="s">
        <v>4</v>
      </c>
      <c r="BI8" s="3" t="s">
        <v>7</v>
      </c>
      <c r="BL8" s="3" t="s">
        <v>113</v>
      </c>
      <c r="BM8" s="3" t="s">
        <v>114</v>
      </c>
      <c r="BN8" s="3" t="s">
        <v>115</v>
      </c>
      <c r="BO8" s="3" t="s">
        <v>116</v>
      </c>
      <c r="BP8" s="3" t="s">
        <v>117</v>
      </c>
      <c r="BQ8" s="3" t="s">
        <v>118</v>
      </c>
      <c r="BR8" s="3" t="s">
        <v>119</v>
      </c>
      <c r="BS8" s="3" t="s">
        <v>120</v>
      </c>
      <c r="BT8" s="3" t="s">
        <v>121</v>
      </c>
      <c r="BU8" s="3" t="s">
        <v>122</v>
      </c>
      <c r="BV8" s="3" t="s">
        <v>112</v>
      </c>
      <c r="BW8" s="3" t="s">
        <v>123</v>
      </c>
    </row>
    <row r="10" spans="1:75" x14ac:dyDescent="0.25">
      <c r="A10" s="3" t="s">
        <v>66</v>
      </c>
      <c r="B10" s="3">
        <v>87941</v>
      </c>
      <c r="C10" s="4">
        <v>22120</v>
      </c>
      <c r="D10" s="5">
        <v>24.9</v>
      </c>
      <c r="E10" s="5">
        <v>47.7</v>
      </c>
      <c r="F10" s="6">
        <f>100*C10/(E10*744)</f>
        <v>62.32952368071053</v>
      </c>
      <c r="H10" s="4">
        <v>20292</v>
      </c>
      <c r="I10" s="5">
        <v>44.5</v>
      </c>
      <c r="J10" s="5">
        <v>48.3</v>
      </c>
      <c r="K10" s="6">
        <f>100*H10/(J10*744)</f>
        <v>56.468309623989853</v>
      </c>
      <c r="M10" s="4">
        <v>20372</v>
      </c>
      <c r="N10" s="5">
        <v>48.4</v>
      </c>
      <c r="O10" s="5">
        <v>53.8</v>
      </c>
      <c r="P10" s="6">
        <f>100*M10/(O10*720)</f>
        <v>52.591904171829825</v>
      </c>
      <c r="R10" s="4">
        <v>8201</v>
      </c>
      <c r="S10" s="5">
        <v>10.1</v>
      </c>
      <c r="T10" s="5">
        <v>38.299999999999997</v>
      </c>
      <c r="U10" s="6">
        <f>100*R10/(T10*744)</f>
        <v>28.780285802521128</v>
      </c>
      <c r="W10" s="4">
        <v>4955</v>
      </c>
      <c r="X10" s="5">
        <v>4.5999999999999996</v>
      </c>
      <c r="Y10" s="5">
        <v>36.5</v>
      </c>
      <c r="Z10" s="6">
        <f>100*W10/(Y10*720)</f>
        <v>18.854642313546425</v>
      </c>
      <c r="AB10" s="4">
        <v>4868</v>
      </c>
      <c r="AC10" s="5">
        <v>3.7</v>
      </c>
      <c r="AD10" s="5">
        <v>37.200000000000003</v>
      </c>
      <c r="AE10" s="6">
        <f>100*AB10/(AD10*744)</f>
        <v>17.588738582495083</v>
      </c>
      <c r="AG10" s="4">
        <v>4565</v>
      </c>
      <c r="AH10" s="5">
        <v>3.8</v>
      </c>
      <c r="AI10" s="5">
        <v>36.4</v>
      </c>
      <c r="AJ10" s="6">
        <f>100*AG10/(AI10*744)</f>
        <v>16.856463429044076</v>
      </c>
      <c r="AL10" s="4">
        <v>4562</v>
      </c>
      <c r="AM10" s="5">
        <v>3.8</v>
      </c>
      <c r="AN10" s="5">
        <v>37.200000000000003</v>
      </c>
      <c r="AO10" s="6">
        <f>100*AL10/(AN10*696)</f>
        <v>17.619886293412431</v>
      </c>
      <c r="AQ10" s="4">
        <v>7909</v>
      </c>
      <c r="AR10" s="5">
        <v>22</v>
      </c>
      <c r="AS10" s="5">
        <v>47</v>
      </c>
      <c r="AT10" s="6">
        <f>100*AQ10/(AS10*744)</f>
        <v>22.617822008693661</v>
      </c>
      <c r="AV10" s="4">
        <v>14598</v>
      </c>
      <c r="AW10" s="5">
        <v>25.8</v>
      </c>
      <c r="AX10" s="5">
        <v>54.9</v>
      </c>
      <c r="AY10" s="6">
        <f>100*AV10/(AX10*720)</f>
        <v>36.930783242258649</v>
      </c>
      <c r="BA10" s="4">
        <v>23467</v>
      </c>
      <c r="BB10" s="5">
        <v>27.4</v>
      </c>
      <c r="BC10" s="5">
        <v>60.8</v>
      </c>
      <c r="BD10" s="6">
        <f>100*BA10/(BC10*744)</f>
        <v>51.877741228070178</v>
      </c>
      <c r="BF10" s="4">
        <v>30231</v>
      </c>
      <c r="BG10" s="5">
        <v>42.1</v>
      </c>
      <c r="BH10" s="5">
        <v>66.8</v>
      </c>
      <c r="BI10" s="6">
        <f>100*BF10/(BH10*720)</f>
        <v>62.855538922155688</v>
      </c>
      <c r="BL10" s="4">
        <f>SUM(E10:E63)</f>
        <v>1187.0000000000002</v>
      </c>
      <c r="BM10" s="4">
        <f>SUM(J10:J63)</f>
        <v>866.80000000000018</v>
      </c>
      <c r="BN10" s="4">
        <f>SUM(O10:O63)</f>
        <v>864.80000000000007</v>
      </c>
      <c r="BO10" s="4">
        <f>SUM(T10:T63)</f>
        <v>2155.9999999999995</v>
      </c>
      <c r="BP10" s="4">
        <f>SUM(Y10:Y63)</f>
        <v>2257.7000000000003</v>
      </c>
      <c r="BQ10" s="4">
        <f>SUM(AD10:AD63)</f>
        <v>2303.5000000000005</v>
      </c>
      <c r="BR10" s="4">
        <f>SUM(AI10:AI63)</f>
        <v>2147.4999999999995</v>
      </c>
      <c r="BS10" s="4">
        <f>SUM(AN10:AN63)</f>
        <v>2078.5999999999995</v>
      </c>
      <c r="BT10" s="4">
        <f>SUM(AS10:AS63)</f>
        <v>2003.1999999999998</v>
      </c>
      <c r="BU10" s="4">
        <f>SUM(AX10:AX63)</f>
        <v>1810.3000000000002</v>
      </c>
      <c r="BV10" s="4">
        <f>SUM(BC10:BC63)</f>
        <v>1963.6999999999996</v>
      </c>
      <c r="BW10" s="4">
        <f>SUM(BH10:BH63)</f>
        <v>1735.2</v>
      </c>
    </row>
    <row r="11" spans="1:75" x14ac:dyDescent="0.25">
      <c r="A11" s="3" t="s">
        <v>66</v>
      </c>
      <c r="B11" s="3">
        <v>28808</v>
      </c>
      <c r="C11" s="4">
        <v>5341</v>
      </c>
      <c r="D11" s="5">
        <v>3.3</v>
      </c>
      <c r="E11" s="5">
        <v>12.9</v>
      </c>
      <c r="F11" s="6">
        <f t="shared" ref="F11:F59" si="0">100*C11/(E11*744)</f>
        <v>55.649328998916396</v>
      </c>
      <c r="H11" s="4">
        <v>883</v>
      </c>
      <c r="I11" s="5">
        <v>0.6</v>
      </c>
      <c r="J11" s="5">
        <v>9.5</v>
      </c>
      <c r="K11" s="6">
        <f t="shared" ref="K11:K61" si="1">100*H11/(J11*744)</f>
        <v>12.492925863044709</v>
      </c>
      <c r="M11" s="4">
        <v>5488</v>
      </c>
      <c r="N11" s="5">
        <v>9.4</v>
      </c>
      <c r="O11" s="5">
        <v>40.5</v>
      </c>
      <c r="P11" s="6">
        <f t="shared" ref="P11:P61" si="2">100*M11/(O11*720)</f>
        <v>18.820301783264746</v>
      </c>
      <c r="R11" s="4">
        <v>6628</v>
      </c>
      <c r="S11" s="5">
        <v>2</v>
      </c>
      <c r="T11" s="5">
        <v>38.9</v>
      </c>
      <c r="U11" s="6">
        <f t="shared" ref="U11:U61" si="3">100*R11/(T11*744)</f>
        <v>22.901290875418084</v>
      </c>
      <c r="W11" s="4">
        <v>6551</v>
      </c>
      <c r="X11" s="5">
        <v>9.5</v>
      </c>
      <c r="Y11" s="5">
        <v>37</v>
      </c>
      <c r="Z11" s="6">
        <f t="shared" ref="Z11:Z61" si="4">100*W11/(Y11*720)</f>
        <v>24.590840840840841</v>
      </c>
      <c r="AB11" s="4">
        <v>6102</v>
      </c>
      <c r="AC11" s="5">
        <v>4.3</v>
      </c>
      <c r="AD11" s="5">
        <v>32.4</v>
      </c>
      <c r="AE11" s="6">
        <f t="shared" ref="AE11:AE61" si="5">100*AB11/(AD11*744)</f>
        <v>25.313620071684589</v>
      </c>
      <c r="AG11" s="4">
        <v>7727</v>
      </c>
      <c r="AH11" s="5">
        <v>6.7</v>
      </c>
      <c r="AI11" s="5">
        <v>38.5</v>
      </c>
      <c r="AJ11" s="6">
        <f t="shared" ref="AJ11:AJ61" si="6">100*AG11/(AI11*744)</f>
        <v>26.975981008239074</v>
      </c>
      <c r="AL11" s="4">
        <v>8345</v>
      </c>
      <c r="AM11" s="5">
        <v>21.6</v>
      </c>
      <c r="AN11" s="5">
        <v>40.1</v>
      </c>
      <c r="AO11" s="6">
        <f t="shared" ref="AO11:AO63" si="7">100*AL11/(AN11*696)</f>
        <v>29.900106056697336</v>
      </c>
      <c r="AQ11" s="4">
        <v>6922</v>
      </c>
      <c r="AR11" s="5">
        <v>3.8</v>
      </c>
      <c r="AS11" s="5">
        <v>35.299999999999997</v>
      </c>
      <c r="AT11" s="6">
        <f t="shared" ref="AT11:AT63" si="8">100*AQ11/(AS11*744)</f>
        <v>26.356270370708827</v>
      </c>
      <c r="AV11" s="4">
        <v>3877</v>
      </c>
      <c r="AW11" s="5">
        <v>3.6</v>
      </c>
      <c r="AX11" s="5">
        <v>30.1</v>
      </c>
      <c r="AY11" s="6">
        <f t="shared" ref="AY11:AY63" si="9">100*AV11/(AX11*720)</f>
        <v>17.889442598744925</v>
      </c>
      <c r="BA11" s="4">
        <v>2117</v>
      </c>
      <c r="BB11" s="5">
        <v>3.9</v>
      </c>
      <c r="BC11" s="5">
        <v>17.7</v>
      </c>
      <c r="BD11" s="6">
        <f t="shared" ref="BD11:BD63" si="10">100*BA11/(BC11*744)</f>
        <v>16.075876313711198</v>
      </c>
      <c r="BF11" s="4">
        <v>5517</v>
      </c>
      <c r="BG11" s="5">
        <v>14.7</v>
      </c>
      <c r="BH11" s="5">
        <v>26.9</v>
      </c>
      <c r="BI11" s="6">
        <f t="shared" ref="BI11:BI63" si="11">100*BF11/(BH11*720)</f>
        <v>28.485130111524164</v>
      </c>
      <c r="BL11" s="4">
        <f>SUM(E65:E94)</f>
        <v>1100.5</v>
      </c>
      <c r="BM11" s="4">
        <f>SUM(J65:J94)</f>
        <v>1108.6999999999998</v>
      </c>
      <c r="BN11" s="4">
        <f>SUM(O65:O94)</f>
        <v>1102.2</v>
      </c>
      <c r="BO11" s="4">
        <f>SUM(T65:T94)</f>
        <v>1056.0999999999999</v>
      </c>
      <c r="BP11" s="4">
        <f>SUM(Y65:Y94)</f>
        <v>1056.7</v>
      </c>
      <c r="BQ11" s="4">
        <f>SUM(AD65:AD94)</f>
        <v>1118.2000000000003</v>
      </c>
      <c r="BR11" s="4">
        <f>SUM(AI65:AI94)</f>
        <v>1130.3000000000002</v>
      </c>
      <c r="BS11" s="4">
        <f>SUM(AN65:AN94)</f>
        <v>1137.8000000000002</v>
      </c>
      <c r="BT11" s="4">
        <f>SUM(AS65:AS94)</f>
        <v>1110.8999999999999</v>
      </c>
      <c r="BU11" s="4">
        <f>SUM(AX65:AX94)</f>
        <v>1061.0999999999999</v>
      </c>
      <c r="BV11" s="4">
        <f>SUM(BC65:BC94)</f>
        <v>1068.1999999999998</v>
      </c>
      <c r="BW11" s="4">
        <f>SUM(BH65:BH94)</f>
        <v>1103.3</v>
      </c>
    </row>
    <row r="12" spans="1:75" x14ac:dyDescent="0.25">
      <c r="A12" s="3" t="s">
        <v>66</v>
      </c>
      <c r="B12" s="3">
        <v>72705</v>
      </c>
      <c r="C12" s="4">
        <v>985</v>
      </c>
      <c r="D12" s="5">
        <v>0.9</v>
      </c>
      <c r="E12" s="5">
        <v>5.7</v>
      </c>
      <c r="F12" s="6">
        <f t="shared" si="0"/>
        <v>23.226749669873609</v>
      </c>
      <c r="H12" s="4">
        <v>997</v>
      </c>
      <c r="I12" s="5">
        <v>1</v>
      </c>
      <c r="J12" s="5">
        <v>8.3000000000000007</v>
      </c>
      <c r="K12" s="6">
        <f t="shared" si="1"/>
        <v>16.145226065552531</v>
      </c>
      <c r="M12" s="4">
        <v>1943</v>
      </c>
      <c r="N12" s="5">
        <v>0.9</v>
      </c>
      <c r="O12" s="5">
        <v>20.8</v>
      </c>
      <c r="P12" s="6">
        <f t="shared" si="2"/>
        <v>12.974091880341881</v>
      </c>
      <c r="R12" s="4">
        <v>32564</v>
      </c>
      <c r="S12" s="5">
        <v>29.5</v>
      </c>
      <c r="T12" s="5">
        <v>73.400000000000006</v>
      </c>
      <c r="U12" s="6">
        <f t="shared" si="3"/>
        <v>59.630541150273935</v>
      </c>
      <c r="W12" s="4">
        <v>35084</v>
      </c>
      <c r="X12" s="5">
        <v>58.7</v>
      </c>
      <c r="Y12" s="5">
        <v>62.2</v>
      </c>
      <c r="Z12" s="6">
        <f t="shared" si="4"/>
        <v>78.34047874240801</v>
      </c>
      <c r="AB12" s="4">
        <v>31484</v>
      </c>
      <c r="AC12" s="5">
        <v>39.200000000000003</v>
      </c>
      <c r="AD12" s="5">
        <v>63.5</v>
      </c>
      <c r="AE12" s="6">
        <f t="shared" si="5"/>
        <v>66.64126661586657</v>
      </c>
      <c r="AG12" s="4">
        <v>14053</v>
      </c>
      <c r="AH12" s="5">
        <v>2.8</v>
      </c>
      <c r="AI12" s="5">
        <v>59.1</v>
      </c>
      <c r="AJ12" s="6">
        <f t="shared" si="6"/>
        <v>31.960136819314812</v>
      </c>
      <c r="AL12" s="4">
        <v>8169</v>
      </c>
      <c r="AM12" s="5">
        <v>19.899999999999999</v>
      </c>
      <c r="AN12" s="5">
        <v>25.7</v>
      </c>
      <c r="AO12" s="6">
        <f t="shared" si="7"/>
        <v>45.669529048705215</v>
      </c>
      <c r="AQ12" s="4">
        <v>8964</v>
      </c>
      <c r="AR12" s="5">
        <v>24.2</v>
      </c>
      <c r="AS12" s="5">
        <v>26.8</v>
      </c>
      <c r="AT12" s="6">
        <f t="shared" si="8"/>
        <v>44.956668271545496</v>
      </c>
      <c r="AV12" s="4">
        <v>10595</v>
      </c>
      <c r="AW12" s="5">
        <v>19.2</v>
      </c>
      <c r="AX12" s="5">
        <v>34.299999999999997</v>
      </c>
      <c r="AY12" s="6">
        <f t="shared" si="9"/>
        <v>42.90168448331714</v>
      </c>
      <c r="BA12" s="4">
        <v>3905</v>
      </c>
      <c r="BB12" s="5">
        <v>9.3000000000000007</v>
      </c>
      <c r="BC12" s="5">
        <v>18.7</v>
      </c>
      <c r="BD12" s="6">
        <f t="shared" si="10"/>
        <v>28.067678684376979</v>
      </c>
      <c r="BF12" s="4">
        <v>894</v>
      </c>
      <c r="BG12" s="5">
        <v>0.8</v>
      </c>
      <c r="BH12" s="5">
        <v>9</v>
      </c>
      <c r="BI12" s="6">
        <f t="shared" si="11"/>
        <v>13.796296296296296</v>
      </c>
      <c r="BL12" s="4">
        <f>SUM(E96:E103)</f>
        <v>151.80000000000001</v>
      </c>
      <c r="BM12" s="4">
        <f>SUM(J96:J103)</f>
        <v>118.10000000000001</v>
      </c>
      <c r="BN12" s="4">
        <f>SUM(O96:O103)</f>
        <v>112.69999999999999</v>
      </c>
      <c r="BO12" s="4">
        <f>SUM(T96:T103)</f>
        <v>134.80000000000001</v>
      </c>
      <c r="BP12" s="4">
        <f>SUM(Y96:Y103)</f>
        <v>164.49999999999997</v>
      </c>
      <c r="BQ12" s="4">
        <f>SUM(AD96:AD103)</f>
        <v>162.49999999999997</v>
      </c>
      <c r="BR12" s="4">
        <f>SUM(AI96:AI103)</f>
        <v>155.6</v>
      </c>
      <c r="BS12" s="4">
        <f>SUM(AN96:AN103)</f>
        <v>166.20000000000002</v>
      </c>
      <c r="BT12" s="4">
        <f>SUM(AS96:AS103)</f>
        <v>174.1</v>
      </c>
      <c r="BU12" s="4">
        <f>SUM(AX96:AX103)</f>
        <v>178.5</v>
      </c>
      <c r="BV12" s="4">
        <f>SUM(BC96:BC103)</f>
        <v>177.9</v>
      </c>
      <c r="BW12" s="4">
        <f>SUM(BH96:BH103)</f>
        <v>201.1</v>
      </c>
    </row>
    <row r="13" spans="1:75" x14ac:dyDescent="0.25">
      <c r="A13" s="3" t="s">
        <v>66</v>
      </c>
      <c r="B13" s="3">
        <v>61967</v>
      </c>
      <c r="C13" s="4">
        <v>127</v>
      </c>
      <c r="D13" s="5">
        <v>0</v>
      </c>
      <c r="E13" s="5">
        <v>3.5</v>
      </c>
      <c r="F13" s="6">
        <f t="shared" si="0"/>
        <v>4.8771121351766515</v>
      </c>
      <c r="H13" s="4">
        <v>109</v>
      </c>
      <c r="I13" s="5">
        <v>0</v>
      </c>
      <c r="J13" s="5">
        <v>0.7</v>
      </c>
      <c r="K13" s="6">
        <f t="shared" si="1"/>
        <v>20.929339477726575</v>
      </c>
      <c r="M13" s="4">
        <v>268</v>
      </c>
      <c r="N13" s="5">
        <v>0.7</v>
      </c>
      <c r="O13" s="5">
        <v>2.2999999999999998</v>
      </c>
      <c r="P13" s="6">
        <f t="shared" si="2"/>
        <v>16.183574879227056</v>
      </c>
      <c r="R13" s="4">
        <v>531</v>
      </c>
      <c r="S13" s="5">
        <v>0.3</v>
      </c>
      <c r="T13" s="5">
        <v>8.6</v>
      </c>
      <c r="U13" s="6">
        <f t="shared" si="3"/>
        <v>8.2989497374343593</v>
      </c>
      <c r="W13" s="4">
        <v>162</v>
      </c>
      <c r="X13" s="5">
        <v>0.3</v>
      </c>
      <c r="Y13" s="5">
        <v>3.6</v>
      </c>
      <c r="Z13" s="6">
        <f t="shared" si="4"/>
        <v>6.25</v>
      </c>
      <c r="AB13" s="4">
        <v>160</v>
      </c>
      <c r="AC13" s="5">
        <v>0.3</v>
      </c>
      <c r="AD13" s="5">
        <v>2.8</v>
      </c>
      <c r="AE13" s="6">
        <f t="shared" si="5"/>
        <v>7.6804915514592942</v>
      </c>
      <c r="AG13" s="4">
        <v>636</v>
      </c>
      <c r="AH13" s="5">
        <v>0.5</v>
      </c>
      <c r="AI13" s="5">
        <v>4.7</v>
      </c>
      <c r="AJ13" s="6">
        <f t="shared" si="6"/>
        <v>18.188057652711048</v>
      </c>
      <c r="AL13" s="4">
        <v>804</v>
      </c>
      <c r="AM13" s="5">
        <v>1</v>
      </c>
      <c r="AN13" s="5">
        <v>3.7</v>
      </c>
      <c r="AO13" s="6">
        <f t="shared" si="7"/>
        <v>31.220876048462252</v>
      </c>
      <c r="AQ13" s="4">
        <v>383</v>
      </c>
      <c r="AR13" s="5">
        <v>1.1000000000000001</v>
      </c>
      <c r="AS13" s="5">
        <v>1.3</v>
      </c>
      <c r="AT13" s="6">
        <f t="shared" si="8"/>
        <v>39.598842018196855</v>
      </c>
      <c r="AV13" s="4">
        <v>117</v>
      </c>
      <c r="AW13" s="5">
        <v>0.3</v>
      </c>
      <c r="AX13" s="5">
        <v>2.1</v>
      </c>
      <c r="AY13" s="6">
        <f t="shared" si="9"/>
        <v>7.7380952380952381</v>
      </c>
      <c r="BA13" s="4">
        <v>136</v>
      </c>
      <c r="BB13" s="5">
        <v>0</v>
      </c>
      <c r="BC13" s="5">
        <v>4.7</v>
      </c>
      <c r="BD13" s="6">
        <f t="shared" si="10"/>
        <v>3.8892701898878972</v>
      </c>
      <c r="BF13" s="4">
        <v>145</v>
      </c>
      <c r="BG13" s="5">
        <v>0.4</v>
      </c>
      <c r="BH13" s="5">
        <v>1.4</v>
      </c>
      <c r="BI13" s="6">
        <f t="shared" si="11"/>
        <v>14.384920634920636</v>
      </c>
      <c r="BL13" s="4">
        <f>SUM(E105:E107)</f>
        <v>371.3</v>
      </c>
      <c r="BM13" s="4">
        <f>SUM(J105:J107)</f>
        <v>413.1</v>
      </c>
      <c r="BN13" s="4">
        <f>SUM(O105:O107)</f>
        <v>436</v>
      </c>
      <c r="BO13" s="4">
        <f>SUM(T105:T107)</f>
        <v>410.3</v>
      </c>
      <c r="BP13" s="4">
        <f>SUM(Y105:Y107)</f>
        <v>402.3</v>
      </c>
      <c r="BQ13" s="4">
        <f>SUM(AD105:AD107)</f>
        <v>321.5</v>
      </c>
      <c r="BR13" s="4">
        <f>SUM(AI105:AI107)</f>
        <v>324.39999999999998</v>
      </c>
      <c r="BS13" s="4">
        <f>SUM(AN105:AN107)</f>
        <v>321.20000000000005</v>
      </c>
      <c r="BT13" s="4">
        <f>SUM(AS105:AS107)</f>
        <v>322.8</v>
      </c>
      <c r="BU13" s="4">
        <f>SUM(AX105:AX107)</f>
        <v>323.10000000000002</v>
      </c>
      <c r="BV13" s="4">
        <f>SUM(BC105:BC107)</f>
        <v>331.9</v>
      </c>
      <c r="BW13" s="4">
        <f>SUM(BH105:BH107)</f>
        <v>346.79999999999995</v>
      </c>
    </row>
    <row r="14" spans="1:75" x14ac:dyDescent="0.25">
      <c r="A14" s="3" t="s">
        <v>66</v>
      </c>
      <c r="B14" s="3">
        <v>63762</v>
      </c>
      <c r="C14" s="4">
        <v>0</v>
      </c>
      <c r="D14" s="5">
        <v>0</v>
      </c>
      <c r="E14" s="5">
        <v>0</v>
      </c>
      <c r="F14" s="6" t="e">
        <f t="shared" si="0"/>
        <v>#DIV/0!</v>
      </c>
      <c r="H14" s="4">
        <v>0</v>
      </c>
      <c r="I14" s="5">
        <v>0</v>
      </c>
      <c r="J14" s="5">
        <v>0</v>
      </c>
      <c r="K14" s="6" t="e">
        <f t="shared" si="1"/>
        <v>#DIV/0!</v>
      </c>
      <c r="M14" s="4">
        <v>0</v>
      </c>
      <c r="N14" s="5">
        <v>0</v>
      </c>
      <c r="O14" s="5">
        <v>0</v>
      </c>
      <c r="P14" s="6" t="e">
        <f t="shared" si="2"/>
        <v>#DIV/0!</v>
      </c>
      <c r="R14" s="4">
        <v>0</v>
      </c>
      <c r="S14" s="5">
        <v>0</v>
      </c>
      <c r="T14" s="5">
        <v>0</v>
      </c>
      <c r="U14" s="6" t="e">
        <f t="shared" si="3"/>
        <v>#DIV/0!</v>
      </c>
      <c r="W14" s="4">
        <v>0</v>
      </c>
      <c r="X14" s="5">
        <v>0</v>
      </c>
      <c r="Y14" s="5">
        <v>0</v>
      </c>
      <c r="Z14" s="6" t="e">
        <f t="shared" si="4"/>
        <v>#DIV/0!</v>
      </c>
      <c r="AB14" s="4">
        <v>10993</v>
      </c>
      <c r="AC14" s="5">
        <v>13.6</v>
      </c>
      <c r="AD14" s="5">
        <v>32.9</v>
      </c>
      <c r="AE14" s="6">
        <f t="shared" si="5"/>
        <v>44.910448736804263</v>
      </c>
      <c r="AG14" s="4">
        <v>30163</v>
      </c>
      <c r="AH14" s="5">
        <v>47.1</v>
      </c>
      <c r="AI14" s="5">
        <v>47.5</v>
      </c>
      <c r="AJ14" s="6">
        <f t="shared" si="6"/>
        <v>85.350877192982452</v>
      </c>
      <c r="AL14" s="4">
        <v>24699</v>
      </c>
      <c r="AM14" s="5">
        <v>36.4</v>
      </c>
      <c r="AN14" s="5">
        <v>41.1</v>
      </c>
      <c r="AO14" s="6">
        <f t="shared" si="7"/>
        <v>86.343233492742669</v>
      </c>
      <c r="AQ14" s="4">
        <v>17591</v>
      </c>
      <c r="AR14" s="5">
        <v>19.600000000000001</v>
      </c>
      <c r="AS14" s="5">
        <v>31.4</v>
      </c>
      <c r="AT14" s="6">
        <f t="shared" si="8"/>
        <v>75.298780905417445</v>
      </c>
      <c r="AV14" s="4">
        <v>10223</v>
      </c>
      <c r="AW14" s="5">
        <v>11</v>
      </c>
      <c r="AX14" s="5">
        <v>24.9</v>
      </c>
      <c r="AY14" s="6">
        <f t="shared" si="9"/>
        <v>57.022534582775549</v>
      </c>
      <c r="BA14" s="4">
        <v>9936</v>
      </c>
      <c r="BB14" s="5">
        <v>17.100000000000001</v>
      </c>
      <c r="BC14" s="5">
        <v>26</v>
      </c>
      <c r="BD14" s="6">
        <f t="shared" si="10"/>
        <v>51.364764267990076</v>
      </c>
      <c r="BF14" s="4">
        <v>3822</v>
      </c>
      <c r="BG14" s="5">
        <v>1.2</v>
      </c>
      <c r="BH14" s="5">
        <v>16.5</v>
      </c>
      <c r="BI14" s="6">
        <f t="shared" si="11"/>
        <v>32.171717171717169</v>
      </c>
    </row>
    <row r="15" spans="1:75" x14ac:dyDescent="0.25">
      <c r="A15" s="3" t="s">
        <v>66</v>
      </c>
      <c r="B15" s="3">
        <v>55970</v>
      </c>
      <c r="C15" s="4">
        <v>8300</v>
      </c>
      <c r="D15" s="5">
        <v>1.7</v>
      </c>
      <c r="E15" s="5">
        <v>23.5</v>
      </c>
      <c r="F15" s="6">
        <f t="shared" si="0"/>
        <v>47.471974376572867</v>
      </c>
      <c r="H15" s="4">
        <v>2545</v>
      </c>
      <c r="I15" s="5">
        <v>0.9</v>
      </c>
      <c r="J15" s="5">
        <v>23.3</v>
      </c>
      <c r="K15" s="6">
        <f t="shared" si="1"/>
        <v>14.681111264940698</v>
      </c>
      <c r="M15" s="4">
        <v>274</v>
      </c>
      <c r="N15" s="5">
        <v>0</v>
      </c>
      <c r="O15" s="5">
        <v>2</v>
      </c>
      <c r="P15" s="6">
        <f t="shared" si="2"/>
        <v>19.027777777777779</v>
      </c>
      <c r="R15" s="4">
        <v>8445</v>
      </c>
      <c r="S15" s="5">
        <v>2.6</v>
      </c>
      <c r="T15" s="5">
        <v>24.3</v>
      </c>
      <c r="U15" s="6">
        <f t="shared" si="3"/>
        <v>46.71113766095845</v>
      </c>
      <c r="W15" s="4">
        <v>14959</v>
      </c>
      <c r="X15" s="5">
        <v>23.4</v>
      </c>
      <c r="Y15" s="5">
        <v>26.4</v>
      </c>
      <c r="Z15" s="6">
        <f t="shared" si="4"/>
        <v>78.698442760942754</v>
      </c>
      <c r="AB15" s="4">
        <v>16361</v>
      </c>
      <c r="AC15" s="5">
        <v>23.6</v>
      </c>
      <c r="AD15" s="5">
        <v>24.4</v>
      </c>
      <c r="AE15" s="6">
        <f t="shared" si="5"/>
        <v>90.125374581350258</v>
      </c>
      <c r="AG15" s="4">
        <v>11705</v>
      </c>
      <c r="AH15" s="5">
        <v>15.5</v>
      </c>
      <c r="AI15" s="5">
        <v>24.5</v>
      </c>
      <c r="AJ15" s="6">
        <f t="shared" si="6"/>
        <v>64.214395435593588</v>
      </c>
      <c r="AL15" s="4">
        <v>10597</v>
      </c>
      <c r="AM15" s="5">
        <v>15.4</v>
      </c>
      <c r="AN15" s="5">
        <v>15.7</v>
      </c>
      <c r="AO15" s="6">
        <f t="shared" si="7"/>
        <v>96.978182883080763</v>
      </c>
      <c r="AQ15" s="4">
        <v>11415</v>
      </c>
      <c r="AR15" s="5">
        <v>15.4</v>
      </c>
      <c r="AS15" s="5">
        <v>15.9</v>
      </c>
      <c r="AT15" s="6">
        <f t="shared" si="8"/>
        <v>96.495232298640701</v>
      </c>
      <c r="AV15" s="4">
        <v>10458</v>
      </c>
      <c r="AW15" s="5">
        <v>15</v>
      </c>
      <c r="AX15" s="5">
        <v>18.8</v>
      </c>
      <c r="AY15" s="6">
        <f t="shared" si="9"/>
        <v>77.260638297872347</v>
      </c>
      <c r="BA15" s="4">
        <v>10811</v>
      </c>
      <c r="BB15" s="5">
        <v>23.7</v>
      </c>
      <c r="BC15" s="5">
        <v>26.4</v>
      </c>
      <c r="BD15" s="6">
        <f t="shared" si="10"/>
        <v>55.041340827631153</v>
      </c>
      <c r="BF15" s="4">
        <v>10488</v>
      </c>
      <c r="BG15" s="5">
        <v>4.4000000000000004</v>
      </c>
      <c r="BH15" s="5">
        <v>26.7</v>
      </c>
      <c r="BI15" s="6">
        <f t="shared" si="11"/>
        <v>54.556803995006241</v>
      </c>
    </row>
    <row r="16" spans="1:75" x14ac:dyDescent="0.25">
      <c r="A16" s="3" t="s">
        <v>66</v>
      </c>
      <c r="B16" s="3">
        <v>55973</v>
      </c>
      <c r="C16" s="4">
        <v>1483</v>
      </c>
      <c r="D16" s="5">
        <v>1</v>
      </c>
      <c r="E16" s="5">
        <v>21.7</v>
      </c>
      <c r="F16" s="6">
        <f t="shared" si="0"/>
        <v>9.1856201377533324</v>
      </c>
      <c r="H16" s="4">
        <v>994</v>
      </c>
      <c r="I16" s="5">
        <v>0.6</v>
      </c>
      <c r="J16" s="5">
        <v>13</v>
      </c>
      <c r="K16" s="6">
        <f t="shared" si="1"/>
        <v>10.277088502894955</v>
      </c>
      <c r="M16" s="4">
        <v>2163</v>
      </c>
      <c r="N16" s="5">
        <v>2.5</v>
      </c>
      <c r="O16" s="5">
        <v>25.1</v>
      </c>
      <c r="P16" s="6">
        <f t="shared" si="2"/>
        <v>11.968791500664011</v>
      </c>
      <c r="R16" s="4">
        <v>12585</v>
      </c>
      <c r="S16" s="5">
        <v>3.3</v>
      </c>
      <c r="T16" s="5">
        <v>30.4</v>
      </c>
      <c r="U16" s="6">
        <f t="shared" si="3"/>
        <v>55.642508488964353</v>
      </c>
      <c r="W16" s="4">
        <v>18178</v>
      </c>
      <c r="X16" s="5">
        <v>19.2</v>
      </c>
      <c r="Y16" s="5">
        <v>33.6</v>
      </c>
      <c r="Z16" s="6">
        <f t="shared" si="4"/>
        <v>75.140542328042329</v>
      </c>
      <c r="AB16" s="4">
        <v>17238</v>
      </c>
      <c r="AC16" s="5">
        <v>19.100000000000001</v>
      </c>
      <c r="AD16" s="5">
        <v>38.700000000000003</v>
      </c>
      <c r="AE16" s="6">
        <f t="shared" si="5"/>
        <v>59.8691339501542</v>
      </c>
      <c r="AG16" s="4">
        <v>22383</v>
      </c>
      <c r="AH16" s="5">
        <v>23.1</v>
      </c>
      <c r="AI16" s="5">
        <v>37.200000000000003</v>
      </c>
      <c r="AJ16" s="6">
        <f t="shared" si="6"/>
        <v>80.872788761706545</v>
      </c>
      <c r="AL16" s="4">
        <v>17401</v>
      </c>
      <c r="AM16" s="5">
        <v>15.9</v>
      </c>
      <c r="AN16" s="5">
        <v>46.1</v>
      </c>
      <c r="AO16" s="6">
        <f t="shared" si="7"/>
        <v>54.233051587004759</v>
      </c>
      <c r="AQ16" s="4">
        <v>11411</v>
      </c>
      <c r="AR16" s="5">
        <v>15.7</v>
      </c>
      <c r="AS16" s="5">
        <v>33.700000000000003</v>
      </c>
      <c r="AT16" s="6">
        <f t="shared" si="8"/>
        <v>45.511470597619727</v>
      </c>
      <c r="AV16" s="4">
        <v>9211</v>
      </c>
      <c r="AW16" s="5">
        <v>5.9</v>
      </c>
      <c r="AX16" s="5">
        <v>30.5</v>
      </c>
      <c r="AY16" s="6">
        <f t="shared" si="9"/>
        <v>41.944444444444443</v>
      </c>
      <c r="BA16" s="4">
        <v>11916</v>
      </c>
      <c r="BB16" s="5">
        <v>30.6</v>
      </c>
      <c r="BC16" s="5">
        <v>38.799999999999997</v>
      </c>
      <c r="BD16" s="6">
        <f t="shared" si="10"/>
        <v>41.27868307283007</v>
      </c>
      <c r="BF16" s="4">
        <v>8163</v>
      </c>
      <c r="BG16" s="5">
        <v>7</v>
      </c>
      <c r="BH16" s="5">
        <v>41</v>
      </c>
      <c r="BI16" s="6">
        <f t="shared" si="11"/>
        <v>27.652439024390244</v>
      </c>
    </row>
    <row r="17" spans="1:61" x14ac:dyDescent="0.25">
      <c r="A17" s="3" t="s">
        <v>66</v>
      </c>
      <c r="B17" s="3">
        <v>64343</v>
      </c>
      <c r="C17" s="4">
        <v>568</v>
      </c>
      <c r="D17" s="5">
        <v>0</v>
      </c>
      <c r="E17" s="5">
        <v>16.3</v>
      </c>
      <c r="F17" s="6">
        <f t="shared" si="0"/>
        <v>4.6836862589880592</v>
      </c>
      <c r="H17" s="4">
        <v>251</v>
      </c>
      <c r="I17" s="5">
        <v>0</v>
      </c>
      <c r="J17" s="5">
        <v>1.2</v>
      </c>
      <c r="K17" s="6">
        <f t="shared" si="1"/>
        <v>28.113799283154123</v>
      </c>
      <c r="M17" s="4">
        <v>429</v>
      </c>
      <c r="N17" s="5">
        <v>0</v>
      </c>
      <c r="O17" s="5">
        <v>1.6</v>
      </c>
      <c r="P17" s="6">
        <f t="shared" si="2"/>
        <v>37.239583333333336</v>
      </c>
      <c r="R17" s="4">
        <v>7461</v>
      </c>
      <c r="S17" s="5">
        <v>2.6</v>
      </c>
      <c r="T17" s="5">
        <v>36.799999999999997</v>
      </c>
      <c r="U17" s="6">
        <f t="shared" si="3"/>
        <v>27.25061360448808</v>
      </c>
      <c r="W17" s="4">
        <v>18467</v>
      </c>
      <c r="X17" s="5">
        <v>30</v>
      </c>
      <c r="Y17" s="5">
        <v>30.9</v>
      </c>
      <c r="Z17" s="6">
        <f t="shared" si="4"/>
        <v>83.00521395181589</v>
      </c>
      <c r="AB17" s="4">
        <v>15017</v>
      </c>
      <c r="AC17" s="5">
        <v>15.6</v>
      </c>
      <c r="AD17" s="5">
        <v>30.6</v>
      </c>
      <c r="AE17" s="6">
        <f t="shared" si="5"/>
        <v>65.961241127275272</v>
      </c>
      <c r="AG17" s="4">
        <v>11572</v>
      </c>
      <c r="AH17" s="5">
        <v>15.9</v>
      </c>
      <c r="AI17" s="5">
        <v>16.3</v>
      </c>
      <c r="AJ17" s="6">
        <f t="shared" si="6"/>
        <v>95.421861600369411</v>
      </c>
      <c r="AL17" s="4">
        <v>9990</v>
      </c>
      <c r="AM17" s="5">
        <v>15.8</v>
      </c>
      <c r="AN17" s="5">
        <v>16.2</v>
      </c>
      <c r="AO17" s="6">
        <f t="shared" si="7"/>
        <v>88.601532567049816</v>
      </c>
      <c r="AQ17" s="4">
        <v>10735</v>
      </c>
      <c r="AR17" s="5">
        <v>15.8</v>
      </c>
      <c r="AS17" s="5">
        <v>16.2</v>
      </c>
      <c r="AT17" s="6">
        <f t="shared" si="8"/>
        <v>89.066440992964303</v>
      </c>
      <c r="AV17" s="4">
        <v>10912</v>
      </c>
      <c r="AW17" s="5">
        <v>14.8</v>
      </c>
      <c r="AX17" s="5">
        <v>15.9</v>
      </c>
      <c r="AY17" s="6">
        <f t="shared" si="9"/>
        <v>95.31795946890287</v>
      </c>
      <c r="BA17" s="4">
        <v>9395</v>
      </c>
      <c r="BB17" s="5">
        <v>15.2</v>
      </c>
      <c r="BC17" s="5">
        <v>15.9</v>
      </c>
      <c r="BD17" s="6">
        <f t="shared" si="10"/>
        <v>79.419422465679304</v>
      </c>
      <c r="BF17" s="4">
        <v>6642</v>
      </c>
      <c r="BG17" s="5">
        <v>0.2</v>
      </c>
      <c r="BH17" s="5">
        <v>15.9</v>
      </c>
      <c r="BI17" s="6">
        <f t="shared" si="11"/>
        <v>58.018867924528301</v>
      </c>
    </row>
    <row r="18" spans="1:61" x14ac:dyDescent="0.25">
      <c r="A18" s="3" t="s">
        <v>66</v>
      </c>
      <c r="B18" s="3">
        <v>66430</v>
      </c>
      <c r="C18" s="4">
        <v>28</v>
      </c>
      <c r="D18" s="5">
        <v>0</v>
      </c>
      <c r="E18" s="5">
        <v>0</v>
      </c>
      <c r="F18" s="6" t="e">
        <f t="shared" si="0"/>
        <v>#DIV/0!</v>
      </c>
      <c r="H18" s="4">
        <v>29</v>
      </c>
      <c r="I18" s="5">
        <v>0</v>
      </c>
      <c r="J18" s="5">
        <v>0.3</v>
      </c>
      <c r="K18" s="6">
        <f t="shared" si="1"/>
        <v>12.992831541218639</v>
      </c>
      <c r="M18" s="4">
        <v>104</v>
      </c>
      <c r="N18" s="5">
        <v>0</v>
      </c>
      <c r="O18" s="5">
        <v>1.2</v>
      </c>
      <c r="P18" s="6">
        <f t="shared" si="2"/>
        <v>12.037037037037036</v>
      </c>
      <c r="R18" s="4">
        <v>10242</v>
      </c>
      <c r="S18" s="5">
        <v>15.5</v>
      </c>
      <c r="T18" s="5">
        <v>25.7</v>
      </c>
      <c r="U18" s="6">
        <f t="shared" si="3"/>
        <v>53.564704405673403</v>
      </c>
      <c r="W18" s="4">
        <v>9337</v>
      </c>
      <c r="X18" s="5">
        <v>9.5</v>
      </c>
      <c r="Y18" s="5">
        <v>15.4</v>
      </c>
      <c r="Z18" s="6">
        <f t="shared" si="4"/>
        <v>84.208152958152965</v>
      </c>
      <c r="AB18" s="4">
        <v>12120</v>
      </c>
      <c r="AC18" s="5">
        <v>14.7</v>
      </c>
      <c r="AD18" s="5">
        <v>20.5</v>
      </c>
      <c r="AE18" s="6">
        <f t="shared" si="5"/>
        <v>79.464988198269083</v>
      </c>
      <c r="AG18" s="4">
        <v>6318</v>
      </c>
      <c r="AH18" s="5">
        <v>6.6</v>
      </c>
      <c r="AI18" s="5">
        <v>24.4</v>
      </c>
      <c r="AJ18" s="6">
        <f t="shared" si="6"/>
        <v>34.803014278159708</v>
      </c>
      <c r="AL18" s="4">
        <v>3953</v>
      </c>
      <c r="AM18" s="5">
        <v>5.7</v>
      </c>
      <c r="AN18" s="5">
        <v>6.9</v>
      </c>
      <c r="AO18" s="6">
        <f t="shared" si="7"/>
        <v>82.313010161585865</v>
      </c>
      <c r="AQ18" s="4">
        <v>2806</v>
      </c>
      <c r="AR18" s="5">
        <v>2.8</v>
      </c>
      <c r="AS18" s="5">
        <v>7.5</v>
      </c>
      <c r="AT18" s="6">
        <f t="shared" si="8"/>
        <v>50.286738351254478</v>
      </c>
      <c r="AV18" s="4">
        <v>5219</v>
      </c>
      <c r="AW18" s="5">
        <v>6.8</v>
      </c>
      <c r="AX18" s="5">
        <v>10.3</v>
      </c>
      <c r="AY18" s="6">
        <f t="shared" si="9"/>
        <v>70.374865156418551</v>
      </c>
      <c r="BA18" s="4">
        <v>723</v>
      </c>
      <c r="BB18" s="5">
        <v>0.6</v>
      </c>
      <c r="BC18" s="5">
        <v>11.3</v>
      </c>
      <c r="BD18" s="6">
        <f t="shared" si="10"/>
        <v>8.5997716243220097</v>
      </c>
      <c r="BF18" s="4">
        <v>354</v>
      </c>
      <c r="BG18" s="5">
        <v>0</v>
      </c>
      <c r="BH18" s="5">
        <v>12.8</v>
      </c>
      <c r="BI18" s="6">
        <f t="shared" si="11"/>
        <v>3.8411458333333335</v>
      </c>
    </row>
    <row r="19" spans="1:61" x14ac:dyDescent="0.25">
      <c r="A19" s="3" t="s">
        <v>66</v>
      </c>
      <c r="B19" s="3">
        <v>49935</v>
      </c>
      <c r="C19" s="4">
        <v>346</v>
      </c>
      <c r="D19" s="5">
        <v>0.1</v>
      </c>
      <c r="E19" s="5">
        <v>7.6</v>
      </c>
      <c r="F19" s="6">
        <f t="shared" si="0"/>
        <v>6.1191284663271084</v>
      </c>
      <c r="H19" s="4">
        <v>329</v>
      </c>
      <c r="I19" s="5">
        <v>1.2</v>
      </c>
      <c r="J19" s="5">
        <v>1.7</v>
      </c>
      <c r="K19" s="6">
        <f t="shared" si="1"/>
        <v>26.01201771030993</v>
      </c>
      <c r="M19" s="4">
        <v>508</v>
      </c>
      <c r="N19" s="5">
        <v>0.1</v>
      </c>
      <c r="O19" s="5">
        <v>7.5</v>
      </c>
      <c r="P19" s="6">
        <f t="shared" si="2"/>
        <v>9.4074074074074066</v>
      </c>
      <c r="R19" s="4">
        <v>2425</v>
      </c>
      <c r="S19" s="5">
        <v>10.3</v>
      </c>
      <c r="T19" s="5">
        <v>22.8</v>
      </c>
      <c r="U19" s="6">
        <f t="shared" si="3"/>
        <v>14.295651763818148</v>
      </c>
      <c r="W19" s="4">
        <v>10431</v>
      </c>
      <c r="X19" s="5">
        <v>13.6</v>
      </c>
      <c r="Y19" s="5">
        <v>23.6</v>
      </c>
      <c r="Z19" s="6">
        <f t="shared" si="4"/>
        <v>61.387711864406782</v>
      </c>
      <c r="AB19" s="4">
        <v>9241</v>
      </c>
      <c r="AC19" s="5">
        <v>7.3</v>
      </c>
      <c r="AD19" s="5">
        <v>17.5</v>
      </c>
      <c r="AE19" s="6">
        <f t="shared" si="5"/>
        <v>70.975422427035326</v>
      </c>
      <c r="AG19" s="4">
        <v>8203</v>
      </c>
      <c r="AH19" s="5">
        <v>8.6999999999999993</v>
      </c>
      <c r="AI19" s="5">
        <v>18.3</v>
      </c>
      <c r="AJ19" s="6">
        <f t="shared" si="6"/>
        <v>60.248839532287441</v>
      </c>
      <c r="AL19" s="4">
        <v>7531</v>
      </c>
      <c r="AM19" s="5">
        <v>16.8</v>
      </c>
      <c r="AN19" s="5">
        <v>18.600000000000001</v>
      </c>
      <c r="AO19" s="6">
        <f t="shared" si="7"/>
        <v>58.174205907798786</v>
      </c>
      <c r="AQ19" s="4">
        <v>7545</v>
      </c>
      <c r="AR19" s="5">
        <v>5.8</v>
      </c>
      <c r="AS19" s="5">
        <v>21.3</v>
      </c>
      <c r="AT19" s="6">
        <f t="shared" si="8"/>
        <v>47.610934423746777</v>
      </c>
      <c r="AV19" s="4">
        <v>7258</v>
      </c>
      <c r="AW19" s="5">
        <v>2.2000000000000002</v>
      </c>
      <c r="AX19" s="5">
        <v>25</v>
      </c>
      <c r="AY19" s="6">
        <f t="shared" si="9"/>
        <v>40.322222222222223</v>
      </c>
      <c r="BA19" s="4">
        <v>12030</v>
      </c>
      <c r="BB19" s="5">
        <v>19.100000000000001</v>
      </c>
      <c r="BC19" s="5">
        <v>41.7</v>
      </c>
      <c r="BD19" s="6">
        <f t="shared" si="10"/>
        <v>38.775431267888912</v>
      </c>
      <c r="BF19" s="4">
        <v>2820</v>
      </c>
      <c r="BG19" s="5">
        <v>1.8</v>
      </c>
      <c r="BH19" s="5">
        <v>27.6</v>
      </c>
      <c r="BI19" s="6">
        <f t="shared" si="11"/>
        <v>14.190821256038648</v>
      </c>
    </row>
    <row r="20" spans="1:61" x14ac:dyDescent="0.25">
      <c r="A20" s="3" t="s">
        <v>66</v>
      </c>
      <c r="B20" s="3">
        <v>24087</v>
      </c>
      <c r="C20" s="4">
        <v>25156</v>
      </c>
      <c r="D20" s="5">
        <v>30.5</v>
      </c>
      <c r="E20" s="5">
        <v>94.3</v>
      </c>
      <c r="F20" s="6">
        <f t="shared" si="0"/>
        <v>35.855596985142363</v>
      </c>
      <c r="H20" s="4">
        <v>16416</v>
      </c>
      <c r="I20" s="5">
        <v>20.3</v>
      </c>
      <c r="J20" s="5">
        <v>67.8</v>
      </c>
      <c r="K20" s="6">
        <f t="shared" si="1"/>
        <v>32.5435341136169</v>
      </c>
      <c r="M20" s="4">
        <v>14908</v>
      </c>
      <c r="N20" s="5">
        <v>36</v>
      </c>
      <c r="O20" s="5">
        <v>90.2</v>
      </c>
      <c r="P20" s="6">
        <f t="shared" si="2"/>
        <v>22.955161369795515</v>
      </c>
      <c r="R20" s="4">
        <v>24424</v>
      </c>
      <c r="S20" s="5">
        <v>20.8</v>
      </c>
      <c r="T20" s="5">
        <v>97.6</v>
      </c>
      <c r="U20" s="6">
        <f t="shared" si="3"/>
        <v>33.635201833245198</v>
      </c>
      <c r="W20" s="4">
        <v>20971</v>
      </c>
      <c r="X20" s="5">
        <v>26.7</v>
      </c>
      <c r="Y20" s="5">
        <v>96.1</v>
      </c>
      <c r="Z20" s="6">
        <f t="shared" si="4"/>
        <v>30.308417158052954</v>
      </c>
      <c r="AB20" s="4">
        <v>20709</v>
      </c>
      <c r="AC20" s="5">
        <v>41</v>
      </c>
      <c r="AD20" s="5">
        <v>95.5</v>
      </c>
      <c r="AE20" s="6">
        <f t="shared" si="5"/>
        <v>29.14625907785847</v>
      </c>
      <c r="AG20" s="4">
        <v>22811</v>
      </c>
      <c r="AH20" s="5">
        <v>22.1</v>
      </c>
      <c r="AI20" s="5">
        <v>98.3</v>
      </c>
      <c r="AJ20" s="6">
        <f t="shared" si="6"/>
        <v>31.190179284393835</v>
      </c>
      <c r="AL20" s="4">
        <v>21015</v>
      </c>
      <c r="AM20" s="5">
        <v>31.4</v>
      </c>
      <c r="AN20" s="5">
        <v>95.7</v>
      </c>
      <c r="AO20" s="6">
        <f t="shared" si="7"/>
        <v>31.550643173710952</v>
      </c>
      <c r="AQ20" s="4">
        <v>27873</v>
      </c>
      <c r="AR20" s="5">
        <v>9.9</v>
      </c>
      <c r="AS20" s="5">
        <v>93.1</v>
      </c>
      <c r="AT20" s="6">
        <f t="shared" si="8"/>
        <v>40.240289664252799</v>
      </c>
      <c r="AV20" s="4">
        <v>26966</v>
      </c>
      <c r="AW20" s="5">
        <v>75.599999999999994</v>
      </c>
      <c r="AX20" s="5">
        <v>99.6</v>
      </c>
      <c r="AY20" s="6">
        <f t="shared" si="9"/>
        <v>37.603190539937529</v>
      </c>
      <c r="BA20" s="4">
        <v>28660</v>
      </c>
      <c r="BB20" s="5">
        <v>57.3</v>
      </c>
      <c r="BC20" s="5">
        <v>102.1</v>
      </c>
      <c r="BD20" s="6">
        <f t="shared" si="10"/>
        <v>37.729192337261594</v>
      </c>
      <c r="BF20" s="4">
        <v>31556</v>
      </c>
      <c r="BG20" s="5">
        <v>103.2</v>
      </c>
      <c r="BH20" s="5">
        <v>112.9</v>
      </c>
      <c r="BI20" s="6">
        <f t="shared" si="11"/>
        <v>38.819998031689792</v>
      </c>
    </row>
    <row r="21" spans="1:61" x14ac:dyDescent="0.25">
      <c r="A21" s="3" t="s">
        <v>66</v>
      </c>
      <c r="B21" s="3">
        <v>28859</v>
      </c>
      <c r="C21" s="4">
        <v>1885</v>
      </c>
      <c r="D21" s="5">
        <v>3.2</v>
      </c>
      <c r="E21" s="5">
        <v>9.3000000000000007</v>
      </c>
      <c r="F21" s="6">
        <f t="shared" si="0"/>
        <v>27.243033876748754</v>
      </c>
      <c r="H21" s="4">
        <v>1580</v>
      </c>
      <c r="I21" s="5">
        <v>2.8</v>
      </c>
      <c r="J21" s="5">
        <v>9.1999999999999993</v>
      </c>
      <c r="K21" s="6">
        <f t="shared" si="1"/>
        <v>23.083216456287989</v>
      </c>
      <c r="M21" s="4">
        <v>1962</v>
      </c>
      <c r="N21" s="5">
        <v>3.3</v>
      </c>
      <c r="O21" s="5">
        <v>19.5</v>
      </c>
      <c r="P21" s="6">
        <f t="shared" si="2"/>
        <v>13.974358974358974</v>
      </c>
      <c r="R21" s="4">
        <v>5771</v>
      </c>
      <c r="S21" s="5">
        <v>6.3</v>
      </c>
      <c r="T21" s="5">
        <v>29.8</v>
      </c>
      <c r="U21" s="6">
        <f t="shared" si="3"/>
        <v>26.029263188280289</v>
      </c>
      <c r="W21" s="4">
        <v>12855</v>
      </c>
      <c r="X21" s="5">
        <v>29.4</v>
      </c>
      <c r="Y21" s="5">
        <v>51</v>
      </c>
      <c r="Z21" s="6">
        <f t="shared" si="4"/>
        <v>35.00816993464052</v>
      </c>
      <c r="AB21" s="4">
        <v>19524</v>
      </c>
      <c r="AC21" s="5">
        <v>35.700000000000003</v>
      </c>
      <c r="AD21" s="5">
        <v>69.099999999999994</v>
      </c>
      <c r="AE21" s="6">
        <f t="shared" si="5"/>
        <v>37.976751785630924</v>
      </c>
      <c r="AG21" s="4">
        <v>19162</v>
      </c>
      <c r="AH21" s="5">
        <v>9.9</v>
      </c>
      <c r="AI21" s="5">
        <v>63.6</v>
      </c>
      <c r="AJ21" s="6">
        <f t="shared" si="6"/>
        <v>40.495874754852231</v>
      </c>
      <c r="AL21" s="4">
        <v>18035</v>
      </c>
      <c r="AM21" s="5">
        <v>13.8</v>
      </c>
      <c r="AN21" s="5">
        <v>64.099999999999994</v>
      </c>
      <c r="AO21" s="6">
        <f t="shared" si="7"/>
        <v>40.424892857783277</v>
      </c>
      <c r="AQ21" s="4">
        <v>19085</v>
      </c>
      <c r="AR21" s="5">
        <v>17</v>
      </c>
      <c r="AS21" s="5">
        <v>68.8</v>
      </c>
      <c r="AT21" s="6">
        <f t="shared" si="8"/>
        <v>37.284711802950739</v>
      </c>
      <c r="AV21" s="4">
        <v>14512</v>
      </c>
      <c r="AW21" s="5">
        <v>43.9</v>
      </c>
      <c r="AX21" s="5">
        <v>61.6</v>
      </c>
      <c r="AY21" s="6">
        <f t="shared" si="9"/>
        <v>32.720057720057717</v>
      </c>
      <c r="BA21" s="4">
        <v>10052</v>
      </c>
      <c r="BB21" s="5">
        <v>11.2</v>
      </c>
      <c r="BC21" s="5">
        <v>45.8</v>
      </c>
      <c r="BD21" s="6">
        <f t="shared" si="10"/>
        <v>29.499460017842893</v>
      </c>
      <c r="BF21" s="4">
        <v>6388</v>
      </c>
      <c r="BG21" s="5">
        <v>7.5</v>
      </c>
      <c r="BH21" s="5">
        <v>38.9</v>
      </c>
      <c r="BI21" s="6">
        <f t="shared" si="11"/>
        <v>22.807769208797488</v>
      </c>
    </row>
    <row r="22" spans="1:61" x14ac:dyDescent="0.25">
      <c r="A22" s="3" t="s">
        <v>66</v>
      </c>
      <c r="B22" s="3">
        <v>87585</v>
      </c>
      <c r="C22" s="4">
        <v>19868</v>
      </c>
      <c r="D22" s="5">
        <v>23.6</v>
      </c>
      <c r="E22" s="5">
        <v>54.7</v>
      </c>
      <c r="F22" s="6">
        <f t="shared" si="0"/>
        <v>48.819563208900945</v>
      </c>
      <c r="H22" s="4">
        <v>4296</v>
      </c>
      <c r="I22" s="5">
        <v>2.1</v>
      </c>
      <c r="J22" s="5">
        <v>28.3</v>
      </c>
      <c r="K22" s="6">
        <f t="shared" si="1"/>
        <v>20.403510771685852</v>
      </c>
      <c r="M22" s="4">
        <v>955</v>
      </c>
      <c r="N22" s="5">
        <v>4.7</v>
      </c>
      <c r="O22" s="5">
        <v>13</v>
      </c>
      <c r="P22" s="6">
        <f t="shared" si="2"/>
        <v>10.202991452991453</v>
      </c>
      <c r="R22" s="4">
        <v>13147</v>
      </c>
      <c r="S22" s="5">
        <v>15.1</v>
      </c>
      <c r="T22" s="5">
        <v>111.3</v>
      </c>
      <c r="U22" s="6">
        <f t="shared" si="3"/>
        <v>15.876638746389203</v>
      </c>
      <c r="W22" s="4">
        <v>45327</v>
      </c>
      <c r="X22" s="5">
        <v>37.6</v>
      </c>
      <c r="Y22" s="5">
        <v>106.8</v>
      </c>
      <c r="Z22" s="6">
        <f t="shared" si="4"/>
        <v>58.945848938826465</v>
      </c>
      <c r="AB22" s="4">
        <v>26103</v>
      </c>
      <c r="AC22" s="5">
        <v>33.4</v>
      </c>
      <c r="AD22" s="5">
        <v>52.4</v>
      </c>
      <c r="AE22" s="6">
        <f t="shared" si="5"/>
        <v>66.955491258310758</v>
      </c>
      <c r="AG22" s="4">
        <v>17096</v>
      </c>
      <c r="AH22" s="5">
        <v>28.2</v>
      </c>
      <c r="AI22" s="5">
        <v>54.6</v>
      </c>
      <c r="AJ22" s="6">
        <f t="shared" si="6"/>
        <v>42.085154988380793</v>
      </c>
      <c r="AL22" s="4">
        <v>14231</v>
      </c>
      <c r="AM22" s="5">
        <v>3.8</v>
      </c>
      <c r="AN22" s="5">
        <v>51.4</v>
      </c>
      <c r="AO22" s="6">
        <f t="shared" si="7"/>
        <v>39.779842568987881</v>
      </c>
      <c r="AQ22" s="4">
        <v>14040</v>
      </c>
      <c r="AR22" s="5">
        <v>31.8</v>
      </c>
      <c r="AS22" s="5">
        <v>54.9</v>
      </c>
      <c r="AT22" s="6">
        <f t="shared" si="8"/>
        <v>34.373347435219465</v>
      </c>
      <c r="AV22" s="4">
        <v>18493</v>
      </c>
      <c r="AW22" s="5">
        <v>5.4</v>
      </c>
      <c r="AX22" s="5">
        <v>52.6</v>
      </c>
      <c r="AY22" s="6">
        <f t="shared" si="9"/>
        <v>48.830270384452895</v>
      </c>
      <c r="BA22" s="4">
        <v>21784</v>
      </c>
      <c r="BB22" s="5">
        <v>5.5</v>
      </c>
      <c r="BC22" s="5">
        <v>52.6</v>
      </c>
      <c r="BD22" s="6">
        <f t="shared" si="10"/>
        <v>55.664581544625698</v>
      </c>
      <c r="BF22" s="4">
        <v>23456</v>
      </c>
      <c r="BG22" s="5">
        <v>46.4</v>
      </c>
      <c r="BH22" s="5">
        <v>53</v>
      </c>
      <c r="BI22" s="6">
        <f t="shared" si="11"/>
        <v>61.467505241090144</v>
      </c>
    </row>
    <row r="23" spans="1:61" x14ac:dyDescent="0.25">
      <c r="A23" s="3" t="s">
        <v>66</v>
      </c>
      <c r="B23" s="3">
        <v>45429</v>
      </c>
      <c r="C23" s="4">
        <v>8334</v>
      </c>
      <c r="D23" s="5">
        <v>17</v>
      </c>
      <c r="E23" s="5">
        <v>25.7</v>
      </c>
      <c r="F23" s="6">
        <f t="shared" si="0"/>
        <v>43.586042425003143</v>
      </c>
      <c r="H23" s="4">
        <v>5568</v>
      </c>
      <c r="I23" s="5">
        <v>11</v>
      </c>
      <c r="J23" s="5">
        <v>17.600000000000001</v>
      </c>
      <c r="K23" s="6">
        <f t="shared" si="1"/>
        <v>42.521994134897355</v>
      </c>
      <c r="M23" s="4">
        <v>2511</v>
      </c>
      <c r="N23" s="5">
        <v>3.1</v>
      </c>
      <c r="O23" s="5">
        <v>5.7</v>
      </c>
      <c r="P23" s="6">
        <f t="shared" si="2"/>
        <v>61.184210526315788</v>
      </c>
      <c r="R23" s="4">
        <v>2540</v>
      </c>
      <c r="S23" s="5">
        <v>2.8</v>
      </c>
      <c r="T23" s="5">
        <v>9.3000000000000007</v>
      </c>
      <c r="U23" s="6">
        <f t="shared" si="3"/>
        <v>36.709446178748983</v>
      </c>
      <c r="W23" s="4">
        <v>5492</v>
      </c>
      <c r="X23" s="5">
        <v>7.7</v>
      </c>
      <c r="Y23" s="5">
        <v>14.3</v>
      </c>
      <c r="Z23" s="6">
        <f t="shared" si="4"/>
        <v>53.341103341103342</v>
      </c>
      <c r="AB23" s="4">
        <v>5705</v>
      </c>
      <c r="AC23" s="5">
        <v>8.3000000000000007</v>
      </c>
      <c r="AD23" s="5">
        <v>13.8</v>
      </c>
      <c r="AE23" s="6">
        <f t="shared" si="5"/>
        <v>55.565295309334573</v>
      </c>
      <c r="AG23" s="4">
        <v>5470</v>
      </c>
      <c r="AH23" s="5">
        <v>6.1</v>
      </c>
      <c r="AI23" s="5">
        <v>11.6</v>
      </c>
      <c r="AJ23" s="6">
        <f t="shared" si="6"/>
        <v>63.38060808305525</v>
      </c>
      <c r="AL23" s="4">
        <v>4345</v>
      </c>
      <c r="AM23" s="5">
        <v>10.9</v>
      </c>
      <c r="AN23" s="5">
        <v>11.4</v>
      </c>
      <c r="AO23" s="6">
        <f t="shared" si="7"/>
        <v>54.761544666263354</v>
      </c>
      <c r="AQ23" s="4">
        <v>5210</v>
      </c>
      <c r="AR23" s="5">
        <v>6.2</v>
      </c>
      <c r="AS23" s="5">
        <v>13.2</v>
      </c>
      <c r="AT23" s="6">
        <f t="shared" si="8"/>
        <v>53.050667970022815</v>
      </c>
      <c r="AV23" s="4">
        <v>4663</v>
      </c>
      <c r="AW23" s="5">
        <v>8.4</v>
      </c>
      <c r="AX23" s="5">
        <v>21</v>
      </c>
      <c r="AY23" s="6">
        <f t="shared" si="9"/>
        <v>30.839947089947088</v>
      </c>
      <c r="BA23" s="4">
        <v>12785</v>
      </c>
      <c r="BB23" s="5">
        <v>15.9</v>
      </c>
      <c r="BC23" s="5">
        <v>40.299999999999997</v>
      </c>
      <c r="BD23" s="6">
        <f t="shared" si="10"/>
        <v>42.640545372075032</v>
      </c>
      <c r="BF23" s="4">
        <v>19492</v>
      </c>
      <c r="BG23" s="5">
        <v>29.1</v>
      </c>
      <c r="BH23" s="5">
        <v>49.2</v>
      </c>
      <c r="BI23" s="6">
        <f t="shared" si="11"/>
        <v>55.024841915085815</v>
      </c>
    </row>
    <row r="24" spans="1:61" x14ac:dyDescent="0.25">
      <c r="A24" s="3" t="s">
        <v>66</v>
      </c>
      <c r="B24" s="3">
        <v>81757</v>
      </c>
      <c r="C24" s="4">
        <v>15584</v>
      </c>
      <c r="D24" s="5">
        <v>14.1</v>
      </c>
      <c r="E24" s="5">
        <v>30.8</v>
      </c>
      <c r="F24" s="6">
        <f t="shared" si="0"/>
        <v>68.007261555648654</v>
      </c>
      <c r="H24" s="4">
        <v>4791</v>
      </c>
      <c r="I24" s="5">
        <v>0</v>
      </c>
      <c r="J24" s="5">
        <v>27.1</v>
      </c>
      <c r="K24" s="6">
        <f t="shared" si="1"/>
        <v>23.762052136650397</v>
      </c>
      <c r="M24" s="4">
        <v>95</v>
      </c>
      <c r="N24" s="5">
        <v>0</v>
      </c>
      <c r="O24" s="5">
        <v>0.7</v>
      </c>
      <c r="P24" s="6">
        <f t="shared" si="2"/>
        <v>18.849206349206352</v>
      </c>
      <c r="R24" s="4">
        <v>13973</v>
      </c>
      <c r="S24" s="5">
        <v>32.4</v>
      </c>
      <c r="T24" s="5">
        <v>42.7</v>
      </c>
      <c r="U24" s="6">
        <f t="shared" si="3"/>
        <v>43.983405101860939</v>
      </c>
      <c r="W24" s="4">
        <v>32175</v>
      </c>
      <c r="X24" s="5">
        <v>38.6</v>
      </c>
      <c r="Y24" s="5">
        <v>64.5</v>
      </c>
      <c r="Z24" s="6">
        <f t="shared" si="4"/>
        <v>69.282945736434115</v>
      </c>
      <c r="AB24" s="4">
        <v>37061</v>
      </c>
      <c r="AC24" s="5">
        <v>65.8</v>
      </c>
      <c r="AD24" s="5">
        <v>68.8</v>
      </c>
      <c r="AE24" s="6">
        <f t="shared" si="5"/>
        <v>72.402866341585394</v>
      </c>
      <c r="AG24" s="4">
        <v>23620</v>
      </c>
      <c r="AH24" s="5">
        <v>31.8</v>
      </c>
      <c r="AI24" s="5">
        <v>38.5</v>
      </c>
      <c r="AJ24" s="6">
        <f t="shared" si="6"/>
        <v>82.460550202485692</v>
      </c>
      <c r="AL24" s="4">
        <v>18279</v>
      </c>
      <c r="AM24" s="5">
        <v>13.5</v>
      </c>
      <c r="AN24" s="5">
        <v>39.4</v>
      </c>
      <c r="AO24" s="6">
        <f t="shared" si="7"/>
        <v>66.657185366707509</v>
      </c>
      <c r="AQ24" s="4">
        <v>10357</v>
      </c>
      <c r="AR24" s="5">
        <v>6.4</v>
      </c>
      <c r="AS24" s="5">
        <v>35.299999999999997</v>
      </c>
      <c r="AT24" s="6">
        <f t="shared" si="8"/>
        <v>39.435407718785221</v>
      </c>
      <c r="AV24" s="4">
        <v>4114</v>
      </c>
      <c r="AW24" s="5">
        <v>0.4</v>
      </c>
      <c r="AX24" s="5">
        <v>18</v>
      </c>
      <c r="AY24" s="6">
        <f t="shared" si="9"/>
        <v>31.743827160493826</v>
      </c>
      <c r="BA24" s="4">
        <v>6151</v>
      </c>
      <c r="BB24" s="5">
        <v>0.4</v>
      </c>
      <c r="BC24" s="5">
        <v>23.3</v>
      </c>
      <c r="BD24" s="6">
        <f t="shared" si="10"/>
        <v>35.482717245835062</v>
      </c>
      <c r="BF24" s="4">
        <v>10512</v>
      </c>
      <c r="BG24" s="5">
        <v>7.3</v>
      </c>
      <c r="BH24" s="5">
        <v>24</v>
      </c>
      <c r="BI24" s="6">
        <f t="shared" si="11"/>
        <v>60.833333333333336</v>
      </c>
    </row>
    <row r="25" spans="1:61" x14ac:dyDescent="0.25">
      <c r="A25" s="3" t="s">
        <v>66</v>
      </c>
      <c r="B25" s="3">
        <v>17948</v>
      </c>
      <c r="C25" s="4">
        <v>1253</v>
      </c>
      <c r="D25" s="5">
        <v>0.4</v>
      </c>
      <c r="E25" s="5">
        <v>11.6</v>
      </c>
      <c r="F25" s="6">
        <f t="shared" si="0"/>
        <v>14.518446421950316</v>
      </c>
      <c r="H25" s="4">
        <v>1353</v>
      </c>
      <c r="I25" s="5">
        <v>0.3</v>
      </c>
      <c r="J25" s="5">
        <v>9.3000000000000007</v>
      </c>
      <c r="K25" s="6">
        <f t="shared" si="1"/>
        <v>19.554283732223375</v>
      </c>
      <c r="M25" s="4">
        <v>1366</v>
      </c>
      <c r="N25" s="5">
        <v>2.5</v>
      </c>
      <c r="O25" s="5">
        <v>9.8000000000000007</v>
      </c>
      <c r="P25" s="6">
        <f t="shared" si="2"/>
        <v>19.359410430838999</v>
      </c>
      <c r="R25" s="4">
        <v>15252</v>
      </c>
      <c r="S25" s="5">
        <v>41.1</v>
      </c>
      <c r="T25" s="5">
        <v>61</v>
      </c>
      <c r="U25" s="6">
        <f t="shared" si="3"/>
        <v>33.606557377049178</v>
      </c>
      <c r="W25" s="4">
        <v>24229</v>
      </c>
      <c r="X25" s="5">
        <v>27.2</v>
      </c>
      <c r="Y25" s="5">
        <v>50.3</v>
      </c>
      <c r="Z25" s="6">
        <f t="shared" si="4"/>
        <v>66.90136956041529</v>
      </c>
      <c r="AB25" s="4">
        <v>24321</v>
      </c>
      <c r="AC25" s="5">
        <v>42.8</v>
      </c>
      <c r="AD25" s="5">
        <v>47.3</v>
      </c>
      <c r="AE25" s="6">
        <f t="shared" si="5"/>
        <v>69.111027756939237</v>
      </c>
      <c r="AG25" s="4">
        <v>22163</v>
      </c>
      <c r="AH25" s="5">
        <v>43.5</v>
      </c>
      <c r="AI25" s="5">
        <v>48.8</v>
      </c>
      <c r="AJ25" s="6">
        <f t="shared" si="6"/>
        <v>61.042988718491102</v>
      </c>
      <c r="AL25" s="4">
        <v>18153</v>
      </c>
      <c r="AM25" s="5">
        <v>7.2</v>
      </c>
      <c r="AN25" s="5">
        <v>49</v>
      </c>
      <c r="AO25" s="6">
        <f t="shared" si="7"/>
        <v>53.228360309641097</v>
      </c>
      <c r="AQ25" s="4">
        <v>20940</v>
      </c>
      <c r="AR25" s="5">
        <v>15.6</v>
      </c>
      <c r="AS25" s="5">
        <v>54.2</v>
      </c>
      <c r="AT25" s="6">
        <f t="shared" si="8"/>
        <v>51.928341864063796</v>
      </c>
      <c r="AV25" s="4">
        <v>14205</v>
      </c>
      <c r="AW25" s="5">
        <v>5.2</v>
      </c>
      <c r="AX25" s="5">
        <v>47.8</v>
      </c>
      <c r="AY25" s="6">
        <f t="shared" si="9"/>
        <v>41.274407252440724</v>
      </c>
      <c r="BA25" s="4">
        <v>10704</v>
      </c>
      <c r="BB25" s="5">
        <v>34.9</v>
      </c>
      <c r="BC25" s="5">
        <v>41.1</v>
      </c>
      <c r="BD25" s="6">
        <f t="shared" si="10"/>
        <v>35.005101640373596</v>
      </c>
      <c r="BF25" s="4">
        <v>9818</v>
      </c>
      <c r="BG25" s="5">
        <v>19.100000000000001</v>
      </c>
      <c r="BH25" s="5">
        <v>45.1</v>
      </c>
      <c r="BI25" s="6">
        <f t="shared" si="11"/>
        <v>30.235279625523528</v>
      </c>
    </row>
    <row r="26" spans="1:61" x14ac:dyDescent="0.25">
      <c r="A26" s="3" t="s">
        <v>66</v>
      </c>
      <c r="B26" s="3">
        <v>18074</v>
      </c>
      <c r="C26" s="4">
        <v>6917</v>
      </c>
      <c r="D26" s="5">
        <v>0.3</v>
      </c>
      <c r="E26" s="5">
        <v>37.299999999999997</v>
      </c>
      <c r="F26" s="6">
        <f t="shared" si="0"/>
        <v>24.925048286200241</v>
      </c>
      <c r="H26" s="4">
        <v>377</v>
      </c>
      <c r="I26" s="5">
        <v>0.1</v>
      </c>
      <c r="J26" s="5">
        <v>2.8</v>
      </c>
      <c r="K26" s="6">
        <f t="shared" si="1"/>
        <v>18.097158218125962</v>
      </c>
      <c r="M26" s="4">
        <v>293</v>
      </c>
      <c r="N26" s="5">
        <v>1.2</v>
      </c>
      <c r="O26" s="5">
        <v>9.8000000000000007</v>
      </c>
      <c r="P26" s="6">
        <f t="shared" si="2"/>
        <v>4.1524943310657587</v>
      </c>
      <c r="R26" s="4">
        <v>14197</v>
      </c>
      <c r="S26" s="5">
        <v>22.5</v>
      </c>
      <c r="T26" s="5">
        <v>46.4</v>
      </c>
      <c r="U26" s="6">
        <f t="shared" si="3"/>
        <v>41.124976826103079</v>
      </c>
      <c r="W26" s="4">
        <v>13250</v>
      </c>
      <c r="X26" s="5">
        <v>29.8</v>
      </c>
      <c r="Y26" s="5">
        <v>36.299999999999997</v>
      </c>
      <c r="Z26" s="6">
        <f t="shared" si="4"/>
        <v>50.696357514539336</v>
      </c>
      <c r="AB26" s="4">
        <v>10379</v>
      </c>
      <c r="AC26" s="5">
        <v>9</v>
      </c>
      <c r="AD26" s="5">
        <v>35.1</v>
      </c>
      <c r="AE26" s="6">
        <f t="shared" si="5"/>
        <v>39.744355604570657</v>
      </c>
      <c r="AG26" s="4">
        <v>10009</v>
      </c>
      <c r="AH26" s="5">
        <v>12.3</v>
      </c>
      <c r="AI26" s="5">
        <v>25.3</v>
      </c>
      <c r="AJ26" s="6">
        <f t="shared" si="6"/>
        <v>53.173743040503204</v>
      </c>
      <c r="AL26" s="4">
        <v>8745</v>
      </c>
      <c r="AM26" s="5">
        <v>22.6</v>
      </c>
      <c r="AN26" s="5">
        <v>22.7</v>
      </c>
      <c r="AO26" s="6">
        <f t="shared" si="7"/>
        <v>55.350903843232572</v>
      </c>
      <c r="AQ26" s="4">
        <v>7584</v>
      </c>
      <c r="AR26" s="5">
        <v>18.399999999999999</v>
      </c>
      <c r="AS26" s="5">
        <v>21.7</v>
      </c>
      <c r="AT26" s="6">
        <f t="shared" si="8"/>
        <v>46.974877359892972</v>
      </c>
      <c r="AV26" s="4">
        <v>4512</v>
      </c>
      <c r="AW26" s="5">
        <v>2.2000000000000002</v>
      </c>
      <c r="AX26" s="5">
        <v>17.5</v>
      </c>
      <c r="AY26" s="6">
        <f t="shared" si="9"/>
        <v>35.80952380952381</v>
      </c>
      <c r="BA26" s="4">
        <v>3358</v>
      </c>
      <c r="BB26" s="5">
        <v>3.4</v>
      </c>
      <c r="BC26" s="5">
        <v>15.6</v>
      </c>
      <c r="BD26" s="6">
        <f t="shared" si="10"/>
        <v>28.932313206506755</v>
      </c>
      <c r="BF26" s="4">
        <v>225</v>
      </c>
      <c r="BG26" s="5">
        <v>0.1</v>
      </c>
      <c r="BH26" s="5">
        <v>8.1</v>
      </c>
      <c r="BI26" s="6">
        <f t="shared" si="11"/>
        <v>3.8580246913580245</v>
      </c>
    </row>
    <row r="27" spans="1:61" x14ac:dyDescent="0.25">
      <c r="A27" s="3" t="s">
        <v>66</v>
      </c>
      <c r="B27" s="3">
        <v>78457</v>
      </c>
      <c r="C27" s="4">
        <v>12222</v>
      </c>
      <c r="D27" s="5">
        <v>21.8</v>
      </c>
      <c r="E27" s="5">
        <v>27.6</v>
      </c>
      <c r="F27" s="6">
        <f t="shared" si="0"/>
        <v>59.519635343618511</v>
      </c>
      <c r="H27" s="4">
        <v>6931</v>
      </c>
      <c r="I27" s="5">
        <v>2.9</v>
      </c>
      <c r="J27" s="5">
        <v>24.2</v>
      </c>
      <c r="K27" s="6">
        <f t="shared" si="1"/>
        <v>38.495290144850266</v>
      </c>
      <c r="M27" s="4">
        <v>4458</v>
      </c>
      <c r="N27" s="5">
        <v>5.3</v>
      </c>
      <c r="O27" s="5">
        <v>21.9</v>
      </c>
      <c r="P27" s="6">
        <f t="shared" si="2"/>
        <v>28.272450532724509</v>
      </c>
      <c r="R27" s="4">
        <v>14292</v>
      </c>
      <c r="S27" s="5">
        <v>36.4</v>
      </c>
      <c r="T27" s="5">
        <v>53.5</v>
      </c>
      <c r="U27" s="6">
        <f t="shared" si="3"/>
        <v>35.905939101597831</v>
      </c>
      <c r="W27" s="4">
        <v>16984</v>
      </c>
      <c r="X27" s="5">
        <v>40.200000000000003</v>
      </c>
      <c r="Y27" s="5">
        <v>45.2</v>
      </c>
      <c r="Z27" s="6">
        <f t="shared" si="4"/>
        <v>52.187807276302848</v>
      </c>
      <c r="AB27" s="4">
        <v>10806</v>
      </c>
      <c r="AC27" s="5">
        <v>25.4</v>
      </c>
      <c r="AD27" s="5">
        <v>34.6</v>
      </c>
      <c r="AE27" s="6">
        <f t="shared" si="5"/>
        <v>41.977438001118777</v>
      </c>
      <c r="AG27" s="4">
        <v>11349</v>
      </c>
      <c r="AH27" s="5">
        <v>14.3</v>
      </c>
      <c r="AI27" s="5">
        <v>28.8</v>
      </c>
      <c r="AJ27" s="6">
        <f t="shared" si="6"/>
        <v>52.965389784946233</v>
      </c>
      <c r="AL27" s="4">
        <v>10541</v>
      </c>
      <c r="AM27" s="5">
        <v>14.8</v>
      </c>
      <c r="AN27" s="5">
        <v>25.8</v>
      </c>
      <c r="AO27" s="6">
        <f t="shared" si="7"/>
        <v>58.701995901274174</v>
      </c>
      <c r="AQ27" s="4">
        <v>9193</v>
      </c>
      <c r="AR27" s="5">
        <v>13.5</v>
      </c>
      <c r="AS27" s="5">
        <v>27.8</v>
      </c>
      <c r="AT27" s="6">
        <f t="shared" si="8"/>
        <v>44.446700703952963</v>
      </c>
      <c r="AV27" s="4">
        <v>5686</v>
      </c>
      <c r="AW27" s="5">
        <v>9.6</v>
      </c>
      <c r="AX27" s="5">
        <v>16.899999999999999</v>
      </c>
      <c r="AY27" s="6">
        <f t="shared" si="9"/>
        <v>46.729125575279426</v>
      </c>
      <c r="BA27" s="4">
        <v>7071</v>
      </c>
      <c r="BB27" s="5">
        <v>7.7</v>
      </c>
      <c r="BC27" s="5">
        <v>35.200000000000003</v>
      </c>
      <c r="BD27" s="6">
        <f t="shared" si="10"/>
        <v>27.000091642228735</v>
      </c>
      <c r="BF27" s="4">
        <v>7106</v>
      </c>
      <c r="BG27" s="5">
        <v>14.5</v>
      </c>
      <c r="BH27" s="5">
        <v>28.5</v>
      </c>
      <c r="BI27" s="6">
        <f t="shared" si="11"/>
        <v>34.629629629629626</v>
      </c>
    </row>
    <row r="28" spans="1:61" x14ac:dyDescent="0.25">
      <c r="A28" s="3" t="s">
        <v>66</v>
      </c>
      <c r="B28" s="3">
        <v>15062</v>
      </c>
      <c r="C28" s="4">
        <v>1726</v>
      </c>
      <c r="D28" s="5">
        <v>5</v>
      </c>
      <c r="E28" s="5">
        <v>9.8000000000000007</v>
      </c>
      <c r="F28" s="6">
        <f t="shared" si="0"/>
        <v>23.672372174676319</v>
      </c>
      <c r="H28" s="4">
        <v>2102</v>
      </c>
      <c r="I28" s="5">
        <v>0.8</v>
      </c>
      <c r="J28" s="5">
        <v>12.2</v>
      </c>
      <c r="K28" s="6">
        <f t="shared" si="1"/>
        <v>23.15794112462542</v>
      </c>
      <c r="M28" s="4">
        <v>2273</v>
      </c>
      <c r="N28" s="5">
        <v>1.7</v>
      </c>
      <c r="O28" s="5">
        <v>14.2</v>
      </c>
      <c r="P28" s="6">
        <f t="shared" si="2"/>
        <v>22.232003129890455</v>
      </c>
      <c r="R28" s="4">
        <v>12564</v>
      </c>
      <c r="S28" s="5">
        <v>24</v>
      </c>
      <c r="T28" s="5">
        <v>36.4</v>
      </c>
      <c r="U28" s="6">
        <f t="shared" si="3"/>
        <v>46.393123006026237</v>
      </c>
      <c r="W28" s="4">
        <v>13840</v>
      </c>
      <c r="X28" s="5">
        <v>17.7</v>
      </c>
      <c r="Y28" s="5">
        <v>31.4</v>
      </c>
      <c r="Z28" s="6">
        <f t="shared" si="4"/>
        <v>61.217268223637653</v>
      </c>
      <c r="AB28" s="4">
        <v>15040</v>
      </c>
      <c r="AC28" s="5">
        <v>23.4</v>
      </c>
      <c r="AD28" s="5">
        <v>31.8</v>
      </c>
      <c r="AE28" s="6">
        <f t="shared" si="5"/>
        <v>63.569351457361194</v>
      </c>
      <c r="AG28" s="4">
        <v>15390</v>
      </c>
      <c r="AH28" s="5">
        <v>23.9</v>
      </c>
      <c r="AI28" s="5">
        <v>31.2</v>
      </c>
      <c r="AJ28" s="6">
        <f t="shared" si="6"/>
        <v>66.299627791563282</v>
      </c>
      <c r="AL28" s="4">
        <v>16938</v>
      </c>
      <c r="AM28" s="5">
        <v>24.2</v>
      </c>
      <c r="AN28" s="5">
        <v>33.700000000000003</v>
      </c>
      <c r="AO28" s="6">
        <f t="shared" si="7"/>
        <v>72.214263787987306</v>
      </c>
      <c r="AQ28" s="4">
        <v>15213</v>
      </c>
      <c r="AR28" s="5">
        <v>21</v>
      </c>
      <c r="AS28" s="5">
        <v>38.9</v>
      </c>
      <c r="AT28" s="6">
        <f t="shared" si="8"/>
        <v>52.564474666224399</v>
      </c>
      <c r="AV28" s="4">
        <v>6281</v>
      </c>
      <c r="AW28" s="5">
        <v>12.6</v>
      </c>
      <c r="AX28" s="5">
        <v>21.1</v>
      </c>
      <c r="AY28" s="6">
        <f t="shared" si="9"/>
        <v>41.344128488678244</v>
      </c>
      <c r="BA28" s="4">
        <v>5398</v>
      </c>
      <c r="BB28" s="5">
        <v>6.6</v>
      </c>
      <c r="BC28" s="5">
        <v>14.1</v>
      </c>
      <c r="BD28" s="6">
        <f t="shared" si="10"/>
        <v>51.456569816212919</v>
      </c>
      <c r="BF28" s="4">
        <v>4451</v>
      </c>
      <c r="BG28" s="5">
        <v>9.5</v>
      </c>
      <c r="BH28" s="5">
        <v>14.2</v>
      </c>
      <c r="BI28" s="6">
        <f t="shared" si="11"/>
        <v>43.534820031298906</v>
      </c>
    </row>
    <row r="29" spans="1:61" x14ac:dyDescent="0.25">
      <c r="A29" s="3" t="s">
        <v>66</v>
      </c>
      <c r="B29" s="3">
        <v>90205</v>
      </c>
      <c r="C29" s="4">
        <v>872</v>
      </c>
      <c r="D29" s="5">
        <v>0.1</v>
      </c>
      <c r="E29" s="5">
        <v>3.6</v>
      </c>
      <c r="F29" s="6">
        <f t="shared" si="0"/>
        <v>32.556750298685785</v>
      </c>
      <c r="H29" s="4">
        <v>161</v>
      </c>
      <c r="I29" s="5">
        <v>0.1</v>
      </c>
      <c r="J29" s="5">
        <v>0.8</v>
      </c>
      <c r="K29" s="6">
        <f t="shared" si="1"/>
        <v>27.049731182795696</v>
      </c>
      <c r="M29" s="4">
        <v>365</v>
      </c>
      <c r="N29" s="5">
        <v>0.6</v>
      </c>
      <c r="O29" s="5">
        <v>3.7</v>
      </c>
      <c r="P29" s="6">
        <f t="shared" si="2"/>
        <v>13.701201201201201</v>
      </c>
      <c r="R29" s="4">
        <v>17824</v>
      </c>
      <c r="S29" s="5">
        <v>28.2</v>
      </c>
      <c r="T29" s="5">
        <v>44.4</v>
      </c>
      <c r="U29" s="6">
        <f t="shared" si="3"/>
        <v>53.957182989441058</v>
      </c>
      <c r="W29" s="4">
        <v>27098</v>
      </c>
      <c r="X29" s="5">
        <v>37.700000000000003</v>
      </c>
      <c r="Y29" s="5">
        <v>47.8</v>
      </c>
      <c r="Z29" s="6">
        <f t="shared" si="4"/>
        <v>78.736634123663407</v>
      </c>
      <c r="AB29" s="4">
        <v>21263</v>
      </c>
      <c r="AC29" s="5">
        <v>27.5</v>
      </c>
      <c r="AD29" s="5">
        <v>47.9</v>
      </c>
      <c r="AE29" s="6">
        <f t="shared" si="5"/>
        <v>59.664511639392103</v>
      </c>
      <c r="AG29" s="4">
        <v>203</v>
      </c>
      <c r="AH29" s="5">
        <v>0.3</v>
      </c>
      <c r="AI29" s="5">
        <v>0.9</v>
      </c>
      <c r="AJ29" s="6">
        <f t="shared" si="6"/>
        <v>30.316606929510154</v>
      </c>
      <c r="AL29" s="4">
        <v>147</v>
      </c>
      <c r="AM29" s="5">
        <v>0</v>
      </c>
      <c r="AN29" s="5">
        <v>0.4</v>
      </c>
      <c r="AO29" s="6">
        <f t="shared" si="7"/>
        <v>52.801724137931025</v>
      </c>
      <c r="AQ29" s="4">
        <v>1072</v>
      </c>
      <c r="AR29" s="5">
        <v>0.2</v>
      </c>
      <c r="AS29" s="5">
        <v>24.6</v>
      </c>
      <c r="AT29" s="6">
        <f t="shared" si="8"/>
        <v>5.8571553457470058</v>
      </c>
      <c r="AV29" s="4">
        <v>4519</v>
      </c>
      <c r="AW29" s="5">
        <v>5.0999999999999996</v>
      </c>
      <c r="AX29" s="5">
        <v>25.8</v>
      </c>
      <c r="AY29" s="6">
        <f t="shared" si="9"/>
        <v>24.327088716623599</v>
      </c>
      <c r="BA29" s="4">
        <v>8091</v>
      </c>
      <c r="BB29" s="5">
        <v>24.7</v>
      </c>
      <c r="BC29" s="5">
        <v>39.799999999999997</v>
      </c>
      <c r="BD29" s="6">
        <f t="shared" si="10"/>
        <v>27.324120603015079</v>
      </c>
      <c r="BF29" s="4">
        <v>1369</v>
      </c>
      <c r="BG29" s="5">
        <v>2.4</v>
      </c>
      <c r="BH29" s="5">
        <v>3.4</v>
      </c>
      <c r="BI29" s="6">
        <f t="shared" si="11"/>
        <v>55.923202614379086</v>
      </c>
    </row>
    <row r="30" spans="1:61" x14ac:dyDescent="0.25">
      <c r="A30" s="3" t="s">
        <v>66</v>
      </c>
      <c r="B30" s="3">
        <v>89309</v>
      </c>
      <c r="C30" s="4">
        <v>18312</v>
      </c>
      <c r="D30" s="5">
        <v>7.3</v>
      </c>
      <c r="E30" s="5">
        <v>57.4</v>
      </c>
      <c r="F30" s="6">
        <f t="shared" si="0"/>
        <v>42.879622344610546</v>
      </c>
      <c r="H30" s="4">
        <v>1487</v>
      </c>
      <c r="I30" s="5">
        <v>1.5</v>
      </c>
      <c r="J30" s="5">
        <v>17.100000000000001</v>
      </c>
      <c r="K30" s="6">
        <f t="shared" si="1"/>
        <v>11.688046280575991</v>
      </c>
      <c r="M30" s="4">
        <v>558</v>
      </c>
      <c r="N30" s="5">
        <v>1.4</v>
      </c>
      <c r="O30" s="5">
        <v>2.6</v>
      </c>
      <c r="P30" s="6">
        <f t="shared" si="2"/>
        <v>29.807692307692307</v>
      </c>
      <c r="R30" s="4">
        <v>20498</v>
      </c>
      <c r="S30" s="5">
        <v>9</v>
      </c>
      <c r="T30" s="5">
        <v>75.599999999999994</v>
      </c>
      <c r="U30" s="6">
        <f t="shared" si="3"/>
        <v>36.443221255049217</v>
      </c>
      <c r="W30" s="4">
        <v>28609</v>
      </c>
      <c r="X30" s="5">
        <v>9.1999999999999993</v>
      </c>
      <c r="Y30" s="5">
        <v>75.599999999999994</v>
      </c>
      <c r="Z30" s="6">
        <f t="shared" si="4"/>
        <v>52.559156378600832</v>
      </c>
      <c r="AB30" s="4">
        <v>16334</v>
      </c>
      <c r="AC30" s="5">
        <v>5.5</v>
      </c>
      <c r="AD30" s="5">
        <v>77.7</v>
      </c>
      <c r="AE30" s="6">
        <f t="shared" si="5"/>
        <v>28.255213739084706</v>
      </c>
      <c r="AG30" s="4">
        <v>10428</v>
      </c>
      <c r="AH30" s="5">
        <v>11.6</v>
      </c>
      <c r="AI30" s="5">
        <v>49.2</v>
      </c>
      <c r="AJ30" s="6">
        <f t="shared" si="6"/>
        <v>28.4880671387359</v>
      </c>
      <c r="AL30" s="4">
        <v>6949</v>
      </c>
      <c r="AM30" s="5">
        <v>5.5</v>
      </c>
      <c r="AN30" s="5">
        <v>25</v>
      </c>
      <c r="AO30" s="6">
        <f t="shared" si="7"/>
        <v>39.9367816091954</v>
      </c>
      <c r="AQ30" s="4">
        <v>7658</v>
      </c>
      <c r="AR30" s="5">
        <v>5.5</v>
      </c>
      <c r="AS30" s="5">
        <v>34.299999999999997</v>
      </c>
      <c r="AT30" s="6">
        <f t="shared" si="8"/>
        <v>30.008777704630244</v>
      </c>
      <c r="AV30" s="4">
        <v>12227</v>
      </c>
      <c r="AW30" s="5">
        <v>6.8</v>
      </c>
      <c r="AX30" s="5">
        <v>54</v>
      </c>
      <c r="AY30" s="6">
        <f t="shared" si="9"/>
        <v>31.448045267489711</v>
      </c>
      <c r="BA30" s="4">
        <v>14412</v>
      </c>
      <c r="BB30" s="5">
        <v>6.8</v>
      </c>
      <c r="BC30" s="5">
        <v>55.6</v>
      </c>
      <c r="BD30" s="6">
        <f t="shared" si="10"/>
        <v>34.839870039452308</v>
      </c>
      <c r="BF30" s="4">
        <v>12341</v>
      </c>
      <c r="BG30" s="5">
        <v>4.7</v>
      </c>
      <c r="BH30" s="5">
        <v>54.5</v>
      </c>
      <c r="BI30" s="6">
        <f t="shared" si="11"/>
        <v>31.450050968399591</v>
      </c>
    </row>
    <row r="31" spans="1:61" x14ac:dyDescent="0.25">
      <c r="A31" s="3" t="s">
        <v>66</v>
      </c>
      <c r="B31" s="3">
        <v>69060</v>
      </c>
      <c r="C31" s="4">
        <v>36585</v>
      </c>
      <c r="D31" s="5">
        <v>0.7</v>
      </c>
      <c r="E31" s="5">
        <v>80.3</v>
      </c>
      <c r="F31" s="6">
        <f t="shared" si="0"/>
        <v>61.237094765596758</v>
      </c>
      <c r="H31" s="4">
        <v>1269</v>
      </c>
      <c r="I31" s="5">
        <v>0.7</v>
      </c>
      <c r="J31" s="5">
        <v>8.6999999999999993</v>
      </c>
      <c r="K31" s="6">
        <f t="shared" si="1"/>
        <v>19.605116796440491</v>
      </c>
      <c r="M31" s="4">
        <v>1375</v>
      </c>
      <c r="N31" s="5">
        <v>1.8</v>
      </c>
      <c r="O31" s="5">
        <v>9.1</v>
      </c>
      <c r="P31" s="6">
        <f t="shared" si="2"/>
        <v>20.985958485958484</v>
      </c>
      <c r="R31" s="4">
        <v>41649</v>
      </c>
      <c r="S31" s="5">
        <v>109.8</v>
      </c>
      <c r="T31" s="5">
        <v>138.6</v>
      </c>
      <c r="U31" s="6">
        <f t="shared" si="3"/>
        <v>40.389494018526278</v>
      </c>
      <c r="W31" s="4">
        <v>78984</v>
      </c>
      <c r="X31" s="5">
        <v>123</v>
      </c>
      <c r="Y31" s="5">
        <v>140</v>
      </c>
      <c r="Z31" s="6">
        <f t="shared" si="4"/>
        <v>78.357142857142861</v>
      </c>
      <c r="AB31" s="4">
        <v>76638</v>
      </c>
      <c r="AC31" s="5">
        <v>113.6</v>
      </c>
      <c r="AD31" s="5">
        <v>142.30000000000001</v>
      </c>
      <c r="AE31" s="6">
        <f t="shared" si="5"/>
        <v>72.387958198263547</v>
      </c>
      <c r="AG31" s="4">
        <v>59333</v>
      </c>
      <c r="AH31" s="5">
        <v>80</v>
      </c>
      <c r="AI31" s="5">
        <v>133.6</v>
      </c>
      <c r="AJ31" s="6">
        <f t="shared" si="6"/>
        <v>59.692107720043786</v>
      </c>
      <c r="AL31" s="4">
        <v>55742</v>
      </c>
      <c r="AM31" s="5">
        <v>72.3</v>
      </c>
      <c r="AN31" s="5">
        <v>104.8</v>
      </c>
      <c r="AO31" s="6">
        <f t="shared" si="7"/>
        <v>76.420878301307354</v>
      </c>
      <c r="AQ31" s="4">
        <v>42782</v>
      </c>
      <c r="AR31" s="5">
        <v>60.2</v>
      </c>
      <c r="AS31" s="5">
        <v>94.4</v>
      </c>
      <c r="AT31" s="6">
        <f t="shared" si="8"/>
        <v>60.913864589028606</v>
      </c>
      <c r="AV31" s="4">
        <v>28153</v>
      </c>
      <c r="AW31" s="5">
        <v>34</v>
      </c>
      <c r="AX31" s="5">
        <v>76.3</v>
      </c>
      <c r="AY31" s="6">
        <f t="shared" si="9"/>
        <v>51.246905490024758</v>
      </c>
      <c r="BA31" s="4">
        <v>27496</v>
      </c>
      <c r="BB31" s="5">
        <v>10.8</v>
      </c>
      <c r="BC31" s="5">
        <v>116.6</v>
      </c>
      <c r="BD31" s="6">
        <f t="shared" si="10"/>
        <v>31.695531086888362</v>
      </c>
      <c r="BF31" s="4">
        <v>57047</v>
      </c>
      <c r="BG31" s="5">
        <v>113.5</v>
      </c>
      <c r="BH31" s="5">
        <v>118.8</v>
      </c>
      <c r="BI31" s="6">
        <f t="shared" si="11"/>
        <v>66.693555929667042</v>
      </c>
    </row>
    <row r="32" spans="1:61" x14ac:dyDescent="0.25">
      <c r="A32" s="3" t="s">
        <v>66</v>
      </c>
      <c r="B32" s="3">
        <v>66435</v>
      </c>
      <c r="C32" s="4">
        <v>32943</v>
      </c>
      <c r="D32" s="5">
        <v>62.3</v>
      </c>
      <c r="E32" s="5">
        <v>118.1</v>
      </c>
      <c r="F32" s="6">
        <f t="shared" si="0"/>
        <v>37.492147168883669</v>
      </c>
      <c r="H32" s="4">
        <v>28707</v>
      </c>
      <c r="I32" s="5">
        <v>44.4</v>
      </c>
      <c r="J32" s="5">
        <v>102.4</v>
      </c>
      <c r="K32" s="6">
        <f t="shared" si="1"/>
        <v>37.680349042338705</v>
      </c>
      <c r="M32" s="4">
        <v>20256</v>
      </c>
      <c r="N32" s="5">
        <v>53.9</v>
      </c>
      <c r="O32" s="5">
        <v>88.4</v>
      </c>
      <c r="P32" s="6">
        <f t="shared" si="2"/>
        <v>31.825037707390646</v>
      </c>
      <c r="R32" s="4">
        <v>20283</v>
      </c>
      <c r="S32" s="5">
        <v>20.399999999999999</v>
      </c>
      <c r="T32" s="5">
        <v>82.1</v>
      </c>
      <c r="U32" s="6">
        <f t="shared" si="3"/>
        <v>33.205964402184591</v>
      </c>
      <c r="W32" s="4">
        <v>21015</v>
      </c>
      <c r="X32" s="5">
        <v>61.2</v>
      </c>
      <c r="Y32" s="5">
        <v>90</v>
      </c>
      <c r="Z32" s="6">
        <f t="shared" si="4"/>
        <v>32.430555555555557</v>
      </c>
      <c r="AB32" s="4">
        <v>23871</v>
      </c>
      <c r="AC32" s="5">
        <v>30.8</v>
      </c>
      <c r="AD32" s="5">
        <v>91</v>
      </c>
      <c r="AE32" s="6">
        <f t="shared" si="5"/>
        <v>35.257887274016305</v>
      </c>
      <c r="AG32" s="4">
        <v>25810</v>
      </c>
      <c r="AH32" s="5">
        <v>20.2</v>
      </c>
      <c r="AI32" s="5">
        <v>89.6</v>
      </c>
      <c r="AJ32" s="6">
        <f t="shared" si="6"/>
        <v>38.717477918586795</v>
      </c>
      <c r="AL32" s="4">
        <v>27053</v>
      </c>
      <c r="AM32" s="5">
        <v>36.4</v>
      </c>
      <c r="AN32" s="5">
        <v>95.9</v>
      </c>
      <c r="AO32" s="6">
        <f t="shared" si="7"/>
        <v>40.531024894226498</v>
      </c>
      <c r="AQ32" s="4">
        <v>32526</v>
      </c>
      <c r="AR32" s="5">
        <v>21.5</v>
      </c>
      <c r="AS32" s="5">
        <v>88.3</v>
      </c>
      <c r="AT32" s="6">
        <f t="shared" si="8"/>
        <v>49.510466518101779</v>
      </c>
      <c r="AV32" s="4">
        <v>26746</v>
      </c>
      <c r="AW32" s="5">
        <v>74.3</v>
      </c>
      <c r="AX32" s="5">
        <v>88.5</v>
      </c>
      <c r="AY32" s="6">
        <f t="shared" si="9"/>
        <v>41.974262397991211</v>
      </c>
      <c r="BA32" s="4">
        <v>25388</v>
      </c>
      <c r="BB32" s="5">
        <v>17.399999999999999</v>
      </c>
      <c r="BC32" s="5">
        <v>102.6</v>
      </c>
      <c r="BD32" s="6">
        <f t="shared" si="10"/>
        <v>33.258923892766568</v>
      </c>
      <c r="BF32" s="4">
        <v>30685</v>
      </c>
      <c r="BG32" s="5">
        <v>105.4</v>
      </c>
      <c r="BH32" s="5">
        <v>118.9</v>
      </c>
      <c r="BI32" s="6">
        <f t="shared" si="11"/>
        <v>35.843612746472296</v>
      </c>
    </row>
    <row r="33" spans="1:61" x14ac:dyDescent="0.25">
      <c r="A33" s="3" t="s">
        <v>66</v>
      </c>
      <c r="B33" s="3">
        <v>5750</v>
      </c>
      <c r="C33" s="4">
        <v>188</v>
      </c>
      <c r="D33" s="5">
        <v>0.2</v>
      </c>
      <c r="E33" s="5">
        <v>0.3</v>
      </c>
      <c r="F33" s="6">
        <f t="shared" si="0"/>
        <v>84.229390681003593</v>
      </c>
      <c r="H33" s="4">
        <v>488</v>
      </c>
      <c r="I33" s="5">
        <v>0.3</v>
      </c>
      <c r="J33" s="5">
        <v>12.4</v>
      </c>
      <c r="K33" s="6">
        <f t="shared" si="1"/>
        <v>5.2896288588276104</v>
      </c>
      <c r="M33" s="4">
        <v>465</v>
      </c>
      <c r="N33" s="5">
        <v>0.2</v>
      </c>
      <c r="O33" s="5">
        <v>12.9</v>
      </c>
      <c r="P33" s="6">
        <f t="shared" si="2"/>
        <v>5.0064599483204137</v>
      </c>
      <c r="R33" s="4">
        <v>190</v>
      </c>
      <c r="S33" s="5">
        <v>0.2</v>
      </c>
      <c r="T33" s="5">
        <v>0.3</v>
      </c>
      <c r="U33" s="6">
        <f t="shared" si="3"/>
        <v>85.125448028673844</v>
      </c>
      <c r="W33" s="4">
        <v>181</v>
      </c>
      <c r="X33" s="5">
        <v>0.2</v>
      </c>
      <c r="Y33" s="5">
        <v>0.3</v>
      </c>
      <c r="Z33" s="6">
        <f t="shared" si="4"/>
        <v>83.796296296296291</v>
      </c>
      <c r="AB33" s="4">
        <v>1322</v>
      </c>
      <c r="AC33" s="5">
        <v>0.2</v>
      </c>
      <c r="AD33" s="5">
        <v>13.2</v>
      </c>
      <c r="AE33" s="6">
        <f t="shared" si="5"/>
        <v>13.461225154773542</v>
      </c>
      <c r="AG33" s="4">
        <v>233</v>
      </c>
      <c r="AH33" s="5">
        <v>0.2</v>
      </c>
      <c r="AI33" s="5">
        <v>11.5</v>
      </c>
      <c r="AJ33" s="6">
        <f t="shared" si="6"/>
        <v>2.7232351566152406</v>
      </c>
      <c r="AL33" s="4">
        <v>173</v>
      </c>
      <c r="AM33" s="5">
        <v>0.2</v>
      </c>
      <c r="AN33" s="5">
        <v>0.3</v>
      </c>
      <c r="AO33" s="6">
        <f t="shared" si="7"/>
        <v>82.854406130268202</v>
      </c>
      <c r="AQ33" s="4">
        <v>186</v>
      </c>
      <c r="AR33" s="5">
        <v>0.2</v>
      </c>
      <c r="AS33" s="5">
        <v>0.3</v>
      </c>
      <c r="AT33" s="6">
        <f t="shared" si="8"/>
        <v>83.333333333333343</v>
      </c>
      <c r="AV33" s="4">
        <v>184</v>
      </c>
      <c r="AW33" s="5">
        <v>0.2</v>
      </c>
      <c r="AX33" s="5">
        <v>0.3</v>
      </c>
      <c r="AY33" s="6">
        <f t="shared" si="9"/>
        <v>85.18518518518519</v>
      </c>
      <c r="BA33" s="4">
        <v>190</v>
      </c>
      <c r="BB33" s="5">
        <v>0.3</v>
      </c>
      <c r="BC33" s="5">
        <v>0.3</v>
      </c>
      <c r="BD33" s="6">
        <f t="shared" si="10"/>
        <v>85.125448028673844</v>
      </c>
      <c r="BF33" s="4">
        <v>184</v>
      </c>
      <c r="BG33" s="5">
        <v>0.2</v>
      </c>
      <c r="BH33" s="5">
        <v>0.3</v>
      </c>
      <c r="BI33" s="6">
        <f t="shared" si="11"/>
        <v>85.18518518518519</v>
      </c>
    </row>
    <row r="34" spans="1:61" x14ac:dyDescent="0.25">
      <c r="A34" s="3" t="s">
        <v>66</v>
      </c>
      <c r="B34" s="3">
        <v>56116</v>
      </c>
      <c r="C34" s="4">
        <v>378</v>
      </c>
      <c r="D34" s="5">
        <v>0.2</v>
      </c>
      <c r="E34" s="5">
        <v>5.9</v>
      </c>
      <c r="F34" s="6">
        <f t="shared" si="0"/>
        <v>8.6112629852378344</v>
      </c>
      <c r="H34" s="4">
        <v>343</v>
      </c>
      <c r="I34" s="5">
        <v>0.2</v>
      </c>
      <c r="J34" s="5">
        <v>4.7</v>
      </c>
      <c r="K34" s="6">
        <f t="shared" si="1"/>
        <v>9.8089681994966824</v>
      </c>
      <c r="M34" s="4">
        <v>298</v>
      </c>
      <c r="N34" s="5">
        <v>0.2</v>
      </c>
      <c r="O34" s="5">
        <v>9.5</v>
      </c>
      <c r="P34" s="6">
        <f t="shared" si="2"/>
        <v>4.3567251461988308</v>
      </c>
      <c r="R34" s="4">
        <v>11967</v>
      </c>
      <c r="S34" s="5">
        <v>29.2</v>
      </c>
      <c r="T34" s="5">
        <v>37.1</v>
      </c>
      <c r="U34" s="6">
        <f t="shared" si="3"/>
        <v>43.354925658638379</v>
      </c>
      <c r="W34" s="4">
        <v>21616</v>
      </c>
      <c r="X34" s="5">
        <v>33.5</v>
      </c>
      <c r="Y34" s="5">
        <v>44.7</v>
      </c>
      <c r="Z34" s="6">
        <f t="shared" si="4"/>
        <v>67.163808103405415</v>
      </c>
      <c r="AB34" s="4">
        <v>11287</v>
      </c>
      <c r="AC34" s="5">
        <v>20.100000000000001</v>
      </c>
      <c r="AD34" s="5">
        <v>35</v>
      </c>
      <c r="AE34" s="6">
        <f t="shared" si="5"/>
        <v>43.344854070660524</v>
      </c>
      <c r="AG34" s="4">
        <v>13052</v>
      </c>
      <c r="AH34" s="5">
        <v>5.5</v>
      </c>
      <c r="AI34" s="5">
        <v>32.299999999999997</v>
      </c>
      <c r="AJ34" s="6">
        <f t="shared" si="6"/>
        <v>54.312726788508279</v>
      </c>
      <c r="AL34" s="4">
        <v>17010</v>
      </c>
      <c r="AM34" s="5">
        <v>21.9</v>
      </c>
      <c r="AN34" s="5">
        <v>42.6</v>
      </c>
      <c r="AO34" s="6">
        <f t="shared" si="7"/>
        <v>57.37008256435162</v>
      </c>
      <c r="AQ34" s="4">
        <v>8750</v>
      </c>
      <c r="AR34" s="5">
        <v>4.9000000000000004</v>
      </c>
      <c r="AS34" s="5">
        <v>25.5</v>
      </c>
      <c r="AT34" s="6">
        <f t="shared" si="8"/>
        <v>46.120598777145268</v>
      </c>
      <c r="AV34" s="4">
        <v>5928</v>
      </c>
      <c r="AW34" s="5">
        <v>2.2000000000000002</v>
      </c>
      <c r="AX34" s="5">
        <v>26.7</v>
      </c>
      <c r="AY34" s="6">
        <f t="shared" si="9"/>
        <v>30.83645443196005</v>
      </c>
      <c r="BA34" s="4">
        <v>976</v>
      </c>
      <c r="BB34" s="5">
        <v>0.9</v>
      </c>
      <c r="BC34" s="5">
        <v>9.1</v>
      </c>
      <c r="BD34" s="6">
        <f t="shared" si="10"/>
        <v>14.415691835046674</v>
      </c>
      <c r="BF34" s="4">
        <v>321</v>
      </c>
      <c r="BG34" s="5">
        <v>4.2</v>
      </c>
      <c r="BH34" s="5">
        <v>8.1999999999999993</v>
      </c>
      <c r="BI34" s="6">
        <f t="shared" si="11"/>
        <v>5.4369918699186996</v>
      </c>
    </row>
    <row r="35" spans="1:61" x14ac:dyDescent="0.25">
      <c r="A35" s="3" t="s">
        <v>66</v>
      </c>
      <c r="B35" s="3">
        <v>45307</v>
      </c>
      <c r="C35" s="4">
        <v>6861</v>
      </c>
      <c r="D35" s="5">
        <v>9.9</v>
      </c>
      <c r="E35" s="5">
        <v>26.1</v>
      </c>
      <c r="F35" s="6">
        <f t="shared" si="0"/>
        <v>35.332468174514894</v>
      </c>
      <c r="H35" s="4">
        <v>7377</v>
      </c>
      <c r="I35" s="5">
        <v>9.1999999999999993</v>
      </c>
      <c r="J35" s="5">
        <v>24</v>
      </c>
      <c r="K35" s="6">
        <f t="shared" si="1"/>
        <v>41.313844086021504</v>
      </c>
      <c r="M35" s="4">
        <v>3759</v>
      </c>
      <c r="N35" s="5">
        <v>14.7</v>
      </c>
      <c r="O35" s="5">
        <v>15.9</v>
      </c>
      <c r="P35" s="6">
        <f t="shared" si="2"/>
        <v>32.835429769392036</v>
      </c>
      <c r="R35" s="4">
        <v>7164</v>
      </c>
      <c r="S35" s="5">
        <v>18.100000000000001</v>
      </c>
      <c r="T35" s="5">
        <v>35.299999999999997</v>
      </c>
      <c r="U35" s="6">
        <f t="shared" si="3"/>
        <v>27.277711779219594</v>
      </c>
      <c r="W35" s="4">
        <v>13713</v>
      </c>
      <c r="X35" s="5">
        <v>5.6</v>
      </c>
      <c r="Y35" s="5">
        <v>38.6</v>
      </c>
      <c r="Z35" s="6">
        <f t="shared" si="4"/>
        <v>49.341537132987909</v>
      </c>
      <c r="AB35" s="4">
        <v>13899</v>
      </c>
      <c r="AC35" s="5">
        <v>14.1</v>
      </c>
      <c r="AD35" s="5">
        <v>40.799999999999997</v>
      </c>
      <c r="AE35" s="6">
        <f t="shared" si="5"/>
        <v>45.787871600253006</v>
      </c>
      <c r="AG35" s="4">
        <v>12220</v>
      </c>
      <c r="AH35" s="5">
        <v>9.9</v>
      </c>
      <c r="AI35" s="5">
        <v>30.9</v>
      </c>
      <c r="AJ35" s="6">
        <f t="shared" si="6"/>
        <v>53.154469847235276</v>
      </c>
      <c r="AL35" s="4">
        <v>9932</v>
      </c>
      <c r="AM35" s="5">
        <v>14.9</v>
      </c>
      <c r="AN35" s="5">
        <v>30.3</v>
      </c>
      <c r="AO35" s="6">
        <f t="shared" si="7"/>
        <v>47.096088919236756</v>
      </c>
      <c r="AQ35" s="4">
        <v>7413</v>
      </c>
      <c r="AR35" s="5">
        <v>7.3</v>
      </c>
      <c r="AS35" s="5">
        <v>24.4</v>
      </c>
      <c r="AT35" s="6">
        <f t="shared" si="8"/>
        <v>40.834875727128505</v>
      </c>
      <c r="AV35" s="4">
        <v>7410</v>
      </c>
      <c r="AW35" s="5">
        <v>8.6</v>
      </c>
      <c r="AX35" s="5">
        <v>23.6</v>
      </c>
      <c r="AY35" s="6">
        <f t="shared" si="9"/>
        <v>43.608757062146893</v>
      </c>
      <c r="BA35" s="4">
        <v>5730</v>
      </c>
      <c r="BB35" s="5">
        <v>9.1</v>
      </c>
      <c r="BC35" s="5">
        <v>18.899999999999999</v>
      </c>
      <c r="BD35" s="6">
        <f t="shared" si="10"/>
        <v>40.749274620242367</v>
      </c>
      <c r="BF35" s="4">
        <v>4430</v>
      </c>
      <c r="BG35" s="5">
        <v>10.5</v>
      </c>
      <c r="BH35" s="5">
        <v>15.1</v>
      </c>
      <c r="BI35" s="6">
        <f t="shared" si="11"/>
        <v>40.746872700515084</v>
      </c>
    </row>
    <row r="36" spans="1:61" x14ac:dyDescent="0.25">
      <c r="A36" s="3" t="s">
        <v>66</v>
      </c>
      <c r="B36" s="3">
        <v>27348</v>
      </c>
      <c r="C36" s="4">
        <v>2274</v>
      </c>
      <c r="D36" s="5">
        <v>1.3</v>
      </c>
      <c r="E36" s="5">
        <v>12.1</v>
      </c>
      <c r="F36" s="6">
        <f t="shared" si="0"/>
        <v>25.259930685150628</v>
      </c>
      <c r="H36" s="4">
        <v>2330</v>
      </c>
      <c r="I36" s="5">
        <v>2</v>
      </c>
      <c r="J36" s="5">
        <v>11.3</v>
      </c>
      <c r="K36" s="6">
        <f t="shared" si="1"/>
        <v>27.714340089447138</v>
      </c>
      <c r="M36" s="4">
        <v>2165</v>
      </c>
      <c r="N36" s="5">
        <v>7.9</v>
      </c>
      <c r="O36" s="5">
        <v>9.4</v>
      </c>
      <c r="P36" s="6">
        <f t="shared" si="2"/>
        <v>31.988770685579198</v>
      </c>
      <c r="R36" s="4">
        <v>9404</v>
      </c>
      <c r="S36" s="5">
        <v>14</v>
      </c>
      <c r="T36" s="5">
        <v>29.7</v>
      </c>
      <c r="U36" s="6">
        <f t="shared" si="3"/>
        <v>42.558198472176969</v>
      </c>
      <c r="W36" s="4">
        <v>11037</v>
      </c>
      <c r="X36" s="5">
        <v>13.3</v>
      </c>
      <c r="Y36" s="5">
        <v>23.6</v>
      </c>
      <c r="Z36" s="6">
        <f t="shared" si="4"/>
        <v>64.954096045197744</v>
      </c>
      <c r="AB36" s="4">
        <v>10973</v>
      </c>
      <c r="AC36" s="5">
        <v>13.6</v>
      </c>
      <c r="AD36" s="5">
        <v>21.8</v>
      </c>
      <c r="AE36" s="6">
        <f t="shared" si="5"/>
        <v>67.65438492650685</v>
      </c>
      <c r="AG36" s="4">
        <v>11258</v>
      </c>
      <c r="AH36" s="5">
        <v>13.6</v>
      </c>
      <c r="AI36" s="5">
        <v>21</v>
      </c>
      <c r="AJ36" s="6">
        <f t="shared" si="6"/>
        <v>72.055811571940609</v>
      </c>
      <c r="AL36" s="4">
        <v>10726</v>
      </c>
      <c r="AM36" s="5">
        <v>20.2</v>
      </c>
      <c r="AN36" s="5">
        <v>22.3</v>
      </c>
      <c r="AO36" s="6">
        <f t="shared" si="7"/>
        <v>69.107262512241633</v>
      </c>
      <c r="AQ36" s="4">
        <v>12110</v>
      </c>
      <c r="AR36" s="5">
        <v>13.5</v>
      </c>
      <c r="AS36" s="5">
        <v>25.3</v>
      </c>
      <c r="AT36" s="6">
        <f t="shared" si="8"/>
        <v>64.335500871265239</v>
      </c>
      <c r="AV36" s="4">
        <v>11986</v>
      </c>
      <c r="AW36" s="5">
        <v>22.8</v>
      </c>
      <c r="AX36" s="5">
        <v>24.8</v>
      </c>
      <c r="AY36" s="6">
        <f t="shared" si="9"/>
        <v>67.125896057347674</v>
      </c>
      <c r="BA36" s="4">
        <v>15875</v>
      </c>
      <c r="BB36" s="5">
        <v>17.8</v>
      </c>
      <c r="BC36" s="5">
        <v>43</v>
      </c>
      <c r="BD36" s="6">
        <f t="shared" si="10"/>
        <v>49.621780445111277</v>
      </c>
      <c r="BF36" s="4">
        <v>20821</v>
      </c>
      <c r="BG36" s="5">
        <v>25.7</v>
      </c>
      <c r="BH36" s="5">
        <v>44.5</v>
      </c>
      <c r="BI36" s="6">
        <f t="shared" si="11"/>
        <v>64.984394506866423</v>
      </c>
    </row>
    <row r="37" spans="1:61" x14ac:dyDescent="0.25">
      <c r="A37" s="3" t="s">
        <v>66</v>
      </c>
      <c r="B37" s="3">
        <v>71421</v>
      </c>
      <c r="C37" s="4">
        <v>3766</v>
      </c>
      <c r="D37" s="5">
        <v>4.5999999999999996</v>
      </c>
      <c r="E37" s="5">
        <v>12.1</v>
      </c>
      <c r="F37" s="6">
        <f t="shared" si="0"/>
        <v>41.833288900737585</v>
      </c>
      <c r="H37" s="4">
        <v>4112</v>
      </c>
      <c r="I37" s="5">
        <v>6.4</v>
      </c>
      <c r="J37" s="5">
        <v>11.8</v>
      </c>
      <c r="K37" s="6">
        <f t="shared" si="1"/>
        <v>46.837980681611079</v>
      </c>
      <c r="M37" s="4">
        <v>3563</v>
      </c>
      <c r="N37" s="5">
        <v>4.7</v>
      </c>
      <c r="O37" s="5">
        <v>26.5</v>
      </c>
      <c r="P37" s="6">
        <f t="shared" si="2"/>
        <v>18.674004192872118</v>
      </c>
      <c r="R37" s="4">
        <v>10844</v>
      </c>
      <c r="S37" s="5">
        <v>19.3</v>
      </c>
      <c r="T37" s="5">
        <v>35.4</v>
      </c>
      <c r="U37" s="6">
        <f t="shared" si="3"/>
        <v>41.173075754814413</v>
      </c>
      <c r="W37" s="4">
        <v>9887</v>
      </c>
      <c r="X37" s="5">
        <v>14.8</v>
      </c>
      <c r="Y37" s="5">
        <v>33.1</v>
      </c>
      <c r="Z37" s="6">
        <f t="shared" si="4"/>
        <v>41.486236992279288</v>
      </c>
      <c r="AB37" s="4">
        <v>10048</v>
      </c>
      <c r="AC37" s="5">
        <v>13.6</v>
      </c>
      <c r="AD37" s="5">
        <v>20.100000000000001</v>
      </c>
      <c r="AE37" s="6">
        <f t="shared" si="5"/>
        <v>67.190927085005072</v>
      </c>
      <c r="AG37" s="4">
        <v>9473</v>
      </c>
      <c r="AH37" s="5">
        <v>14.5</v>
      </c>
      <c r="AI37" s="5">
        <v>20.100000000000001</v>
      </c>
      <c r="AJ37" s="6">
        <f t="shared" si="6"/>
        <v>63.345904884181238</v>
      </c>
      <c r="AL37" s="4">
        <v>9087</v>
      </c>
      <c r="AM37" s="5">
        <v>12.6</v>
      </c>
      <c r="AN37" s="5">
        <v>22</v>
      </c>
      <c r="AO37" s="6">
        <f t="shared" si="7"/>
        <v>59.345611285266457</v>
      </c>
      <c r="AQ37" s="4">
        <v>4634</v>
      </c>
      <c r="AR37" s="5">
        <v>5.9</v>
      </c>
      <c r="AS37" s="5">
        <v>17.8</v>
      </c>
      <c r="AT37" s="6">
        <f t="shared" si="8"/>
        <v>34.991542829527603</v>
      </c>
      <c r="AV37" s="4">
        <v>3267</v>
      </c>
      <c r="AW37" s="5">
        <v>11.6</v>
      </c>
      <c r="AX37" s="5">
        <v>22.2</v>
      </c>
      <c r="AY37" s="6">
        <f t="shared" si="9"/>
        <v>20.439189189189189</v>
      </c>
      <c r="BA37" s="4">
        <v>3475</v>
      </c>
      <c r="BB37" s="5">
        <v>9.1</v>
      </c>
      <c r="BC37" s="5">
        <v>24.2</v>
      </c>
      <c r="BD37" s="6">
        <f t="shared" si="10"/>
        <v>19.300408779880922</v>
      </c>
      <c r="BF37" s="4">
        <v>3382</v>
      </c>
      <c r="BG37" s="5">
        <v>5.5</v>
      </c>
      <c r="BH37" s="5">
        <v>11.8</v>
      </c>
      <c r="BI37" s="6">
        <f t="shared" si="11"/>
        <v>39.80696798493409</v>
      </c>
    </row>
    <row r="38" spans="1:61" x14ac:dyDescent="0.25">
      <c r="A38" s="3" t="s">
        <v>66</v>
      </c>
      <c r="B38" s="3">
        <v>48095</v>
      </c>
      <c r="C38" s="4">
        <v>560</v>
      </c>
      <c r="D38" s="5">
        <v>0.3</v>
      </c>
      <c r="E38" s="5">
        <v>3.8</v>
      </c>
      <c r="F38" s="6">
        <f t="shared" si="0"/>
        <v>19.807583474816074</v>
      </c>
      <c r="H38" s="4">
        <v>438</v>
      </c>
      <c r="I38" s="5">
        <v>0.3</v>
      </c>
      <c r="J38" s="5">
        <v>3.7</v>
      </c>
      <c r="K38" s="6">
        <f t="shared" si="1"/>
        <v>15.911072362685266</v>
      </c>
      <c r="M38" s="4">
        <v>955</v>
      </c>
      <c r="N38" s="5">
        <v>0.5</v>
      </c>
      <c r="O38" s="5">
        <v>24.5</v>
      </c>
      <c r="P38" s="6">
        <f t="shared" si="2"/>
        <v>5.4138321995464853</v>
      </c>
      <c r="R38" s="4">
        <v>20195</v>
      </c>
      <c r="S38" s="5">
        <v>28.3</v>
      </c>
      <c r="T38" s="5">
        <v>63.3</v>
      </c>
      <c r="U38" s="6">
        <f t="shared" si="3"/>
        <v>42.881227810902175</v>
      </c>
      <c r="W38" s="4">
        <v>21632</v>
      </c>
      <c r="X38" s="5">
        <v>29.5</v>
      </c>
      <c r="Y38" s="5">
        <v>72.599999999999994</v>
      </c>
      <c r="Z38" s="6">
        <f t="shared" si="4"/>
        <v>41.383532292623208</v>
      </c>
      <c r="AB38" s="4">
        <v>20582</v>
      </c>
      <c r="AC38" s="5">
        <v>28</v>
      </c>
      <c r="AD38" s="5">
        <v>61.2</v>
      </c>
      <c r="AE38" s="6">
        <f t="shared" si="5"/>
        <v>45.202579239581134</v>
      </c>
      <c r="AG38" s="4">
        <v>17397</v>
      </c>
      <c r="AH38" s="5">
        <v>26.1</v>
      </c>
      <c r="AI38" s="5">
        <v>58.3</v>
      </c>
      <c r="AJ38" s="6">
        <f t="shared" si="6"/>
        <v>40.108172411885135</v>
      </c>
      <c r="AL38" s="4">
        <v>16008</v>
      </c>
      <c r="AM38" s="5">
        <v>26.4</v>
      </c>
      <c r="AN38" s="5">
        <v>62.4</v>
      </c>
      <c r="AO38" s="6">
        <f t="shared" si="7"/>
        <v>36.858974358974358</v>
      </c>
      <c r="AQ38" s="4">
        <v>13036</v>
      </c>
      <c r="AR38" s="5">
        <v>16.600000000000001</v>
      </c>
      <c r="AS38" s="5">
        <v>54.8</v>
      </c>
      <c r="AT38" s="6">
        <f t="shared" si="8"/>
        <v>31.973549956832276</v>
      </c>
      <c r="AV38" s="4">
        <v>6287</v>
      </c>
      <c r="AW38" s="5">
        <v>31.9</v>
      </c>
      <c r="AX38" s="5">
        <v>49</v>
      </c>
      <c r="AY38" s="6">
        <f t="shared" si="9"/>
        <v>17.820294784580497</v>
      </c>
      <c r="BA38" s="4">
        <v>12579</v>
      </c>
      <c r="BB38" s="5">
        <v>15.8</v>
      </c>
      <c r="BC38" s="5">
        <v>57</v>
      </c>
      <c r="BD38" s="6">
        <f t="shared" si="10"/>
        <v>29.661856253537067</v>
      </c>
      <c r="BF38" s="4">
        <v>1167</v>
      </c>
      <c r="BG38" s="5">
        <v>2.1</v>
      </c>
      <c r="BH38" s="5">
        <v>46.5</v>
      </c>
      <c r="BI38" s="6">
        <f t="shared" si="11"/>
        <v>3.4856630824372759</v>
      </c>
    </row>
    <row r="39" spans="1:61" x14ac:dyDescent="0.25">
      <c r="A39" s="3" t="s">
        <v>66</v>
      </c>
      <c r="B39" s="3">
        <v>83947</v>
      </c>
      <c r="C39" s="4">
        <v>19651</v>
      </c>
      <c r="D39" s="5">
        <v>44.6</v>
      </c>
      <c r="E39" s="5">
        <v>44.9</v>
      </c>
      <c r="F39" s="6">
        <f t="shared" si="0"/>
        <v>58.825466388868932</v>
      </c>
      <c r="H39" s="4">
        <v>3327</v>
      </c>
      <c r="I39" s="5">
        <v>2.8</v>
      </c>
      <c r="J39" s="5">
        <v>43.6</v>
      </c>
      <c r="K39" s="6">
        <f t="shared" si="1"/>
        <v>10.25636282923942</v>
      </c>
      <c r="M39" s="4">
        <v>532</v>
      </c>
      <c r="N39" s="5">
        <v>0.7</v>
      </c>
      <c r="O39" s="5">
        <v>1.7</v>
      </c>
      <c r="P39" s="6">
        <f t="shared" si="2"/>
        <v>43.464052287581701</v>
      </c>
      <c r="R39" s="4">
        <v>7400</v>
      </c>
      <c r="S39" s="5">
        <v>5.9</v>
      </c>
      <c r="T39" s="5">
        <v>73.400000000000006</v>
      </c>
      <c r="U39" s="6">
        <f t="shared" si="3"/>
        <v>13.55073100700243</v>
      </c>
      <c r="W39" s="4">
        <v>43111</v>
      </c>
      <c r="X39" s="5">
        <v>61.8</v>
      </c>
      <c r="Y39" s="5">
        <v>77.3</v>
      </c>
      <c r="Z39" s="6">
        <f t="shared" si="4"/>
        <v>77.459752766997269</v>
      </c>
      <c r="AB39" s="4">
        <v>48110</v>
      </c>
      <c r="AC39" s="5">
        <v>65.2</v>
      </c>
      <c r="AD39" s="5">
        <v>73.8</v>
      </c>
      <c r="AE39" s="6">
        <f t="shared" si="5"/>
        <v>87.620567065885723</v>
      </c>
      <c r="AG39" s="4">
        <v>39720</v>
      </c>
      <c r="AH39" s="5">
        <v>32.4</v>
      </c>
      <c r="AI39" s="5">
        <v>81.5</v>
      </c>
      <c r="AJ39" s="6">
        <f t="shared" si="6"/>
        <v>65.505640213734409</v>
      </c>
      <c r="AL39" s="4">
        <v>33250</v>
      </c>
      <c r="AM39" s="5">
        <v>52.2</v>
      </c>
      <c r="AN39" s="5">
        <v>61.7</v>
      </c>
      <c r="AO39" s="6">
        <f t="shared" si="7"/>
        <v>77.427858194079619</v>
      </c>
      <c r="AQ39" s="4">
        <v>25970</v>
      </c>
      <c r="AR39" s="5">
        <v>55.2</v>
      </c>
      <c r="AS39" s="5">
        <v>56.9</v>
      </c>
      <c r="AT39" s="6">
        <f t="shared" si="8"/>
        <v>61.346070260974734</v>
      </c>
      <c r="AV39" s="4">
        <v>544</v>
      </c>
      <c r="AW39" s="5">
        <v>0.5</v>
      </c>
      <c r="AX39" s="5">
        <v>7.1</v>
      </c>
      <c r="AY39" s="6">
        <f t="shared" si="9"/>
        <v>10.641627543035995</v>
      </c>
      <c r="BA39" s="4">
        <v>2160</v>
      </c>
      <c r="BB39" s="5">
        <v>0.1</v>
      </c>
      <c r="BC39" s="5">
        <v>4.8</v>
      </c>
      <c r="BD39" s="6">
        <f t="shared" si="10"/>
        <v>60.483870967741936</v>
      </c>
      <c r="BF39" s="4">
        <v>3046</v>
      </c>
      <c r="BG39" s="5">
        <v>4.5999999999999996</v>
      </c>
      <c r="BH39" s="5">
        <v>12</v>
      </c>
      <c r="BI39" s="6">
        <f t="shared" si="11"/>
        <v>35.254629629629626</v>
      </c>
    </row>
    <row r="40" spans="1:61" x14ac:dyDescent="0.25">
      <c r="A40" s="3" t="s">
        <v>66</v>
      </c>
      <c r="B40" s="3">
        <v>80557</v>
      </c>
      <c r="C40" s="4">
        <v>475</v>
      </c>
      <c r="D40" s="5">
        <v>0.2</v>
      </c>
      <c r="E40" s="5">
        <v>7.4</v>
      </c>
      <c r="F40" s="6">
        <f t="shared" si="0"/>
        <v>8.62757919209532</v>
      </c>
      <c r="H40" s="4">
        <v>410</v>
      </c>
      <c r="I40" s="5">
        <v>1.4</v>
      </c>
      <c r="J40" s="5">
        <v>2.9</v>
      </c>
      <c r="K40" s="6">
        <f t="shared" si="1"/>
        <v>19.002595476455323</v>
      </c>
      <c r="M40" s="4">
        <v>193</v>
      </c>
      <c r="N40" s="5">
        <v>0.7</v>
      </c>
      <c r="O40" s="5">
        <v>2.2000000000000002</v>
      </c>
      <c r="P40" s="6">
        <f t="shared" si="2"/>
        <v>12.184343434343432</v>
      </c>
      <c r="R40" s="4">
        <v>4292</v>
      </c>
      <c r="S40" s="5">
        <v>10.4</v>
      </c>
      <c r="T40" s="5">
        <v>22.1</v>
      </c>
      <c r="U40" s="6">
        <f t="shared" si="3"/>
        <v>26.103245268330657</v>
      </c>
      <c r="W40" s="4">
        <v>17443</v>
      </c>
      <c r="X40" s="5">
        <v>31.3</v>
      </c>
      <c r="Y40" s="5">
        <v>36.200000000000003</v>
      </c>
      <c r="Z40" s="6">
        <f t="shared" si="4"/>
        <v>66.92372621240024</v>
      </c>
      <c r="AB40" s="4">
        <v>26890</v>
      </c>
      <c r="AC40" s="5">
        <v>36.200000000000003</v>
      </c>
      <c r="AD40" s="5">
        <v>37.4</v>
      </c>
      <c r="AE40" s="6">
        <f t="shared" si="5"/>
        <v>96.637628658501527</v>
      </c>
      <c r="AG40" s="4">
        <v>19606</v>
      </c>
      <c r="AH40" s="5">
        <v>22.4</v>
      </c>
      <c r="AI40" s="5">
        <v>36.9</v>
      </c>
      <c r="AJ40" s="6">
        <f t="shared" si="6"/>
        <v>71.415042107410329</v>
      </c>
      <c r="AL40" s="4">
        <v>8127</v>
      </c>
      <c r="AM40" s="5">
        <v>21.7</v>
      </c>
      <c r="AN40" s="5">
        <v>23.8</v>
      </c>
      <c r="AO40" s="6">
        <f t="shared" si="7"/>
        <v>49.061866125760652</v>
      </c>
      <c r="AQ40" s="4">
        <v>5526</v>
      </c>
      <c r="AR40" s="5">
        <v>21.7</v>
      </c>
      <c r="AS40" s="5">
        <v>24.5</v>
      </c>
      <c r="AT40" s="6">
        <f t="shared" si="8"/>
        <v>30.31599736668861</v>
      </c>
      <c r="AV40" s="4">
        <v>152</v>
      </c>
      <c r="AW40" s="5">
        <v>0.1</v>
      </c>
      <c r="AX40" s="5">
        <v>0.7</v>
      </c>
      <c r="AY40" s="6">
        <f t="shared" si="9"/>
        <v>30.158730158730162</v>
      </c>
      <c r="BA40" s="4">
        <v>151</v>
      </c>
      <c r="BB40" s="5">
        <v>0.1</v>
      </c>
      <c r="BC40" s="5">
        <v>0.5</v>
      </c>
      <c r="BD40" s="6">
        <f t="shared" si="10"/>
        <v>40.591397849462368</v>
      </c>
      <c r="BF40" s="4">
        <v>127</v>
      </c>
      <c r="BG40" s="5">
        <v>0.1</v>
      </c>
      <c r="BH40" s="5">
        <v>0.4</v>
      </c>
      <c r="BI40" s="6">
        <f t="shared" si="11"/>
        <v>44.097222222222221</v>
      </c>
    </row>
    <row r="41" spans="1:61" x14ac:dyDescent="0.25">
      <c r="A41" s="3" t="s">
        <v>66</v>
      </c>
      <c r="B41" s="3">
        <v>84081</v>
      </c>
      <c r="C41" s="4">
        <v>20539</v>
      </c>
      <c r="D41" s="5">
        <v>1.3</v>
      </c>
      <c r="E41" s="5">
        <v>71.2</v>
      </c>
      <c r="F41" s="6">
        <f t="shared" si="0"/>
        <v>38.772728645644555</v>
      </c>
      <c r="H41" s="4">
        <v>3690</v>
      </c>
      <c r="I41" s="5">
        <v>0</v>
      </c>
      <c r="J41" s="5">
        <v>63.1</v>
      </c>
      <c r="K41" s="6">
        <f t="shared" si="1"/>
        <v>7.8600276059506156</v>
      </c>
      <c r="M41" s="4">
        <v>337</v>
      </c>
      <c r="N41" s="5">
        <v>3</v>
      </c>
      <c r="O41" s="5">
        <v>9</v>
      </c>
      <c r="P41" s="6">
        <f t="shared" si="2"/>
        <v>5.2006172839506171</v>
      </c>
      <c r="R41" s="4">
        <v>4745</v>
      </c>
      <c r="S41" s="5">
        <v>7.7</v>
      </c>
      <c r="T41" s="5">
        <v>30.6</v>
      </c>
      <c r="U41" s="6">
        <f t="shared" si="3"/>
        <v>20.842118209290884</v>
      </c>
      <c r="W41" s="4">
        <v>8118</v>
      </c>
      <c r="X41" s="5">
        <v>0.4</v>
      </c>
      <c r="Y41" s="5">
        <v>27.2</v>
      </c>
      <c r="Z41" s="6">
        <f t="shared" si="4"/>
        <v>41.452205882352942</v>
      </c>
      <c r="AB41" s="4">
        <v>5990</v>
      </c>
      <c r="AC41" s="5">
        <v>0.3</v>
      </c>
      <c r="AD41" s="5">
        <v>28.9</v>
      </c>
      <c r="AE41" s="6">
        <f t="shared" si="5"/>
        <v>27.858391933623547</v>
      </c>
      <c r="AG41" s="4">
        <v>6183</v>
      </c>
      <c r="AH41" s="5">
        <v>0.3</v>
      </c>
      <c r="AI41" s="5">
        <v>28.1</v>
      </c>
      <c r="AJ41" s="6">
        <f t="shared" si="6"/>
        <v>29.574675697394099</v>
      </c>
      <c r="AL41" s="4">
        <v>5452</v>
      </c>
      <c r="AM41" s="5">
        <v>1.4</v>
      </c>
      <c r="AN41" s="5">
        <v>27</v>
      </c>
      <c r="AO41" s="6">
        <f t="shared" si="7"/>
        <v>29.012345679012345</v>
      </c>
      <c r="AQ41" s="4">
        <v>4671</v>
      </c>
      <c r="AR41" s="5">
        <v>22.9</v>
      </c>
      <c r="AS41" s="5">
        <v>23.5</v>
      </c>
      <c r="AT41" s="6">
        <f t="shared" si="8"/>
        <v>26.715854495538778</v>
      </c>
      <c r="AV41" s="4">
        <v>3715</v>
      </c>
      <c r="AW41" s="5">
        <v>0.2</v>
      </c>
      <c r="AX41" s="5">
        <v>21.7</v>
      </c>
      <c r="AY41" s="6">
        <f t="shared" si="9"/>
        <v>23.77752176139273</v>
      </c>
      <c r="BA41" s="4">
        <v>10246</v>
      </c>
      <c r="BB41" s="5">
        <v>0.4</v>
      </c>
      <c r="BC41" s="5">
        <v>65.900000000000006</v>
      </c>
      <c r="BD41" s="6">
        <f t="shared" si="10"/>
        <v>20.897580237244437</v>
      </c>
      <c r="BF41" s="4">
        <v>24408</v>
      </c>
      <c r="BG41" s="5">
        <v>48.5</v>
      </c>
      <c r="BH41" s="5">
        <v>71.3</v>
      </c>
      <c r="BI41" s="6">
        <f t="shared" si="11"/>
        <v>47.545582047685834</v>
      </c>
    </row>
    <row r="42" spans="1:61" x14ac:dyDescent="0.25">
      <c r="A42" s="3" t="s">
        <v>66</v>
      </c>
      <c r="B42" s="3">
        <v>56064</v>
      </c>
      <c r="C42" s="4">
        <v>17767</v>
      </c>
      <c r="D42" s="5">
        <v>27.1</v>
      </c>
      <c r="E42" s="5">
        <v>41.1</v>
      </c>
      <c r="F42" s="6">
        <f t="shared" si="0"/>
        <v>58.103105460063311</v>
      </c>
      <c r="H42" s="4">
        <v>1364</v>
      </c>
      <c r="I42" s="5">
        <v>1</v>
      </c>
      <c r="J42" s="5">
        <v>34.299999999999997</v>
      </c>
      <c r="K42" s="6">
        <f t="shared" si="1"/>
        <v>5.3449951409135092</v>
      </c>
      <c r="M42" s="4">
        <v>910</v>
      </c>
      <c r="N42" s="5">
        <v>1.4</v>
      </c>
      <c r="O42" s="5">
        <v>11</v>
      </c>
      <c r="P42" s="6">
        <f t="shared" si="2"/>
        <v>11.48989898989899</v>
      </c>
      <c r="R42" s="4">
        <v>5021</v>
      </c>
      <c r="S42" s="5">
        <v>8.6999999999999993</v>
      </c>
      <c r="T42" s="5">
        <v>32.799999999999997</v>
      </c>
      <c r="U42" s="6">
        <f t="shared" si="3"/>
        <v>20.575170469446633</v>
      </c>
      <c r="W42" s="4">
        <v>13395</v>
      </c>
      <c r="X42" s="5">
        <v>10.7</v>
      </c>
      <c r="Y42" s="5">
        <v>39.200000000000003</v>
      </c>
      <c r="Z42" s="6">
        <f t="shared" si="4"/>
        <v>47.45960884353741</v>
      </c>
      <c r="AB42" s="4">
        <v>14745</v>
      </c>
      <c r="AC42" s="5">
        <v>21.1</v>
      </c>
      <c r="AD42" s="5">
        <v>24.4</v>
      </c>
      <c r="AE42" s="6">
        <f t="shared" si="5"/>
        <v>81.22355896351138</v>
      </c>
      <c r="AG42" s="4">
        <v>14047</v>
      </c>
      <c r="AH42" s="5">
        <v>25.4</v>
      </c>
      <c r="AI42" s="5">
        <v>29.5</v>
      </c>
      <c r="AJ42" s="6">
        <f t="shared" si="6"/>
        <v>64.001275742664475</v>
      </c>
      <c r="AL42" s="4">
        <v>10851</v>
      </c>
      <c r="AM42" s="5">
        <v>14.3</v>
      </c>
      <c r="AN42" s="5">
        <v>26.5</v>
      </c>
      <c r="AO42" s="6">
        <f t="shared" si="7"/>
        <v>58.832140533506831</v>
      </c>
      <c r="AQ42" s="4">
        <v>9473</v>
      </c>
      <c r="AR42" s="5">
        <v>13.9</v>
      </c>
      <c r="AS42" s="5">
        <v>21.2</v>
      </c>
      <c r="AT42" s="6">
        <f t="shared" si="8"/>
        <v>60.059089064719011</v>
      </c>
      <c r="AV42" s="4">
        <v>8353</v>
      </c>
      <c r="AW42" s="5">
        <v>13.3</v>
      </c>
      <c r="AX42" s="5">
        <v>15.4</v>
      </c>
      <c r="AY42" s="6">
        <f t="shared" si="9"/>
        <v>75.333694083694084</v>
      </c>
      <c r="BA42" s="4">
        <v>4867</v>
      </c>
      <c r="BB42" s="5">
        <v>11.7</v>
      </c>
      <c r="BC42" s="5">
        <v>13.6</v>
      </c>
      <c r="BD42" s="6">
        <f t="shared" si="10"/>
        <v>48.100490196078432</v>
      </c>
      <c r="BF42" s="4">
        <v>568</v>
      </c>
      <c r="BG42" s="5">
        <v>0.7</v>
      </c>
      <c r="BH42" s="5">
        <v>3.4</v>
      </c>
      <c r="BI42" s="6">
        <f t="shared" si="11"/>
        <v>23.202614379084967</v>
      </c>
    </row>
    <row r="43" spans="1:61" x14ac:dyDescent="0.25">
      <c r="A43" s="3" t="s">
        <v>66</v>
      </c>
      <c r="B43" s="3">
        <v>56109</v>
      </c>
      <c r="C43" s="4">
        <v>3327</v>
      </c>
      <c r="D43" s="5">
        <v>3.7</v>
      </c>
      <c r="E43" s="5">
        <v>16.399999999999999</v>
      </c>
      <c r="F43" s="6">
        <f t="shared" si="0"/>
        <v>27.266915814319436</v>
      </c>
      <c r="H43" s="4">
        <v>3500</v>
      </c>
      <c r="I43" s="5">
        <v>4.9000000000000004</v>
      </c>
      <c r="J43" s="5">
        <v>15.2</v>
      </c>
      <c r="K43" s="6">
        <f t="shared" si="1"/>
        <v>30.949349179400116</v>
      </c>
      <c r="M43" s="4">
        <v>4576</v>
      </c>
      <c r="N43" s="5">
        <v>5.8</v>
      </c>
      <c r="O43" s="5">
        <v>37.6</v>
      </c>
      <c r="P43" s="6">
        <f t="shared" si="2"/>
        <v>16.90307328605201</v>
      </c>
      <c r="R43" s="4">
        <v>6917</v>
      </c>
      <c r="S43" s="5">
        <v>13.6</v>
      </c>
      <c r="T43" s="5">
        <v>33.700000000000003</v>
      </c>
      <c r="U43" s="6">
        <f t="shared" si="3"/>
        <v>27.587664720334384</v>
      </c>
      <c r="W43" s="4">
        <v>3606</v>
      </c>
      <c r="X43" s="5">
        <v>8</v>
      </c>
      <c r="Y43" s="5">
        <v>14.8</v>
      </c>
      <c r="Z43" s="6">
        <f t="shared" si="4"/>
        <v>33.840090090090094</v>
      </c>
      <c r="AB43" s="4">
        <v>4093</v>
      </c>
      <c r="AC43" s="5">
        <v>6.6</v>
      </c>
      <c r="AD43" s="5">
        <v>15.1</v>
      </c>
      <c r="AE43" s="6">
        <f t="shared" si="5"/>
        <v>36.432742291533152</v>
      </c>
      <c r="AG43" s="4">
        <v>4695</v>
      </c>
      <c r="AH43" s="5">
        <v>8.8000000000000007</v>
      </c>
      <c r="AI43" s="5">
        <v>15.1</v>
      </c>
      <c r="AJ43" s="6">
        <f t="shared" si="6"/>
        <v>41.791283913693654</v>
      </c>
      <c r="AL43" s="4">
        <v>3793</v>
      </c>
      <c r="AM43" s="5">
        <v>5.9</v>
      </c>
      <c r="AN43" s="5">
        <v>11.4</v>
      </c>
      <c r="AO43" s="6">
        <f t="shared" si="7"/>
        <v>47.804496874369832</v>
      </c>
      <c r="AQ43" s="4">
        <v>4163</v>
      </c>
      <c r="AR43" s="5">
        <v>4.4000000000000004</v>
      </c>
      <c r="AS43" s="5">
        <v>13.9</v>
      </c>
      <c r="AT43" s="6">
        <f t="shared" si="8"/>
        <v>40.254892859905624</v>
      </c>
      <c r="AV43" s="4">
        <v>6278</v>
      </c>
      <c r="AW43" s="5">
        <v>6.7</v>
      </c>
      <c r="AX43" s="5">
        <v>26.7</v>
      </c>
      <c r="AY43" s="6">
        <f t="shared" si="9"/>
        <v>32.657095297544736</v>
      </c>
      <c r="BA43" s="4">
        <v>4829</v>
      </c>
      <c r="BB43" s="5">
        <v>4.7</v>
      </c>
      <c r="BC43" s="5">
        <v>26.7</v>
      </c>
      <c r="BD43" s="6">
        <f t="shared" si="10"/>
        <v>24.309331078087876</v>
      </c>
      <c r="BF43" s="4">
        <v>4620</v>
      </c>
      <c r="BG43" s="5">
        <v>13.7</v>
      </c>
      <c r="BH43" s="5">
        <v>20.5</v>
      </c>
      <c r="BI43" s="6">
        <f t="shared" si="11"/>
        <v>31.300813008130081</v>
      </c>
    </row>
    <row r="44" spans="1:61" x14ac:dyDescent="0.25">
      <c r="A44" s="3" t="s">
        <v>66</v>
      </c>
      <c r="B44" s="3">
        <v>74683</v>
      </c>
      <c r="C44" s="4">
        <v>149</v>
      </c>
      <c r="D44" s="5">
        <v>0.1</v>
      </c>
      <c r="E44" s="5">
        <v>0.4</v>
      </c>
      <c r="F44" s="6">
        <f t="shared" si="0"/>
        <v>50.067204301075265</v>
      </c>
      <c r="H44" s="4">
        <v>158</v>
      </c>
      <c r="I44" s="5">
        <v>0.1</v>
      </c>
      <c r="J44" s="5">
        <v>0.4</v>
      </c>
      <c r="K44" s="6">
        <f t="shared" si="1"/>
        <v>53.091397849462361</v>
      </c>
      <c r="M44" s="4">
        <v>157</v>
      </c>
      <c r="N44" s="5">
        <v>0.1</v>
      </c>
      <c r="O44" s="5">
        <v>0.4</v>
      </c>
      <c r="P44" s="6">
        <f t="shared" si="2"/>
        <v>54.513888888888886</v>
      </c>
      <c r="R44" s="4">
        <v>185</v>
      </c>
      <c r="S44" s="5">
        <v>0.4</v>
      </c>
      <c r="T44" s="5">
        <v>0.4</v>
      </c>
      <c r="U44" s="6">
        <f t="shared" si="3"/>
        <v>62.163978494623649</v>
      </c>
      <c r="W44" s="4">
        <v>195</v>
      </c>
      <c r="X44" s="5">
        <v>0.4</v>
      </c>
      <c r="Y44" s="5">
        <v>0.4</v>
      </c>
      <c r="Z44" s="6">
        <f t="shared" si="4"/>
        <v>67.708333333333329</v>
      </c>
      <c r="AB44" s="4">
        <v>3607</v>
      </c>
      <c r="AC44" s="5">
        <v>6.5</v>
      </c>
      <c r="AD44" s="5">
        <v>6.8</v>
      </c>
      <c r="AE44" s="6">
        <f t="shared" si="5"/>
        <v>71.29585705249842</v>
      </c>
      <c r="AG44" s="4">
        <v>4854</v>
      </c>
      <c r="AH44" s="5">
        <v>6.7</v>
      </c>
      <c r="AI44" s="5">
        <v>6.8</v>
      </c>
      <c r="AJ44" s="6">
        <f t="shared" si="6"/>
        <v>95.94402277039849</v>
      </c>
      <c r="AL44" s="4">
        <v>4525</v>
      </c>
      <c r="AM44" s="5">
        <v>6.5</v>
      </c>
      <c r="AN44" s="5">
        <v>6.8</v>
      </c>
      <c r="AO44" s="6">
        <f t="shared" si="7"/>
        <v>95.609364435429342</v>
      </c>
      <c r="AQ44" s="4">
        <v>4796</v>
      </c>
      <c r="AR44" s="5">
        <v>6.4</v>
      </c>
      <c r="AS44" s="5">
        <v>6.7</v>
      </c>
      <c r="AT44" s="6">
        <f t="shared" si="8"/>
        <v>96.212485957310221</v>
      </c>
      <c r="AV44" s="4">
        <v>3764</v>
      </c>
      <c r="AW44" s="5">
        <v>7.4</v>
      </c>
      <c r="AX44" s="5">
        <v>11.4</v>
      </c>
      <c r="AY44" s="6">
        <f t="shared" si="9"/>
        <v>45.857699805068229</v>
      </c>
      <c r="BA44" s="4">
        <v>7301</v>
      </c>
      <c r="BB44" s="5">
        <v>6.9</v>
      </c>
      <c r="BC44" s="5">
        <v>25.1</v>
      </c>
      <c r="BD44" s="6">
        <f t="shared" si="10"/>
        <v>39.096302960202202</v>
      </c>
      <c r="BF44" s="4">
        <v>7298</v>
      </c>
      <c r="BG44" s="5">
        <v>10.1</v>
      </c>
      <c r="BH44" s="5">
        <v>10.8</v>
      </c>
      <c r="BI44" s="6">
        <f t="shared" si="11"/>
        <v>93.852880658436206</v>
      </c>
    </row>
    <row r="45" spans="1:61" x14ac:dyDescent="0.25">
      <c r="A45" s="3" t="s">
        <v>66</v>
      </c>
      <c r="B45" s="3">
        <v>88327</v>
      </c>
      <c r="C45" s="4">
        <v>1118</v>
      </c>
      <c r="D45" s="5">
        <v>0.8</v>
      </c>
      <c r="E45" s="5">
        <v>5.9</v>
      </c>
      <c r="F45" s="6">
        <f t="shared" si="0"/>
        <v>25.469291051576452</v>
      </c>
      <c r="H45" s="4">
        <v>1112</v>
      </c>
      <c r="I45" s="5">
        <v>0.8</v>
      </c>
      <c r="J45" s="5">
        <v>16.600000000000001</v>
      </c>
      <c r="K45" s="6">
        <f t="shared" si="1"/>
        <v>9.003756963337219</v>
      </c>
      <c r="M45" s="4">
        <v>1030</v>
      </c>
      <c r="N45" s="5">
        <v>3</v>
      </c>
      <c r="O45" s="5">
        <v>6.2</v>
      </c>
      <c r="P45" s="6">
        <f t="shared" si="2"/>
        <v>23.073476702508959</v>
      </c>
      <c r="R45" s="4">
        <v>1194</v>
      </c>
      <c r="S45" s="5">
        <v>1.4</v>
      </c>
      <c r="T45" s="5">
        <v>12.1</v>
      </c>
      <c r="U45" s="6">
        <f t="shared" si="3"/>
        <v>13.263129832044788</v>
      </c>
      <c r="W45" s="4">
        <v>3046</v>
      </c>
      <c r="X45" s="5">
        <v>7.4</v>
      </c>
      <c r="Y45" s="5">
        <v>36.200000000000003</v>
      </c>
      <c r="Z45" s="6">
        <f t="shared" si="4"/>
        <v>11.6866175567833</v>
      </c>
      <c r="AB45" s="4">
        <v>7397</v>
      </c>
      <c r="AC45" s="5">
        <v>27.4</v>
      </c>
      <c r="AD45" s="5">
        <v>45.9</v>
      </c>
      <c r="AE45" s="6">
        <f t="shared" si="5"/>
        <v>21.660575819336099</v>
      </c>
      <c r="AG45" s="4">
        <v>8690</v>
      </c>
      <c r="AH45" s="5">
        <v>17.2</v>
      </c>
      <c r="AI45" s="5">
        <v>50.9</v>
      </c>
      <c r="AJ45" s="6">
        <f t="shared" si="6"/>
        <v>22.94716606460063</v>
      </c>
      <c r="AL45" s="4">
        <v>8782</v>
      </c>
      <c r="AM45" s="5">
        <v>12.8</v>
      </c>
      <c r="AN45" s="5">
        <v>53</v>
      </c>
      <c r="AO45" s="6">
        <f t="shared" si="7"/>
        <v>23.807200173498156</v>
      </c>
      <c r="AQ45" s="4">
        <v>10608</v>
      </c>
      <c r="AR45" s="5">
        <v>1.7</v>
      </c>
      <c r="AS45" s="5">
        <v>56.4</v>
      </c>
      <c r="AT45" s="6">
        <f t="shared" si="8"/>
        <v>25.280256234271334</v>
      </c>
      <c r="AV45" s="4">
        <v>8758</v>
      </c>
      <c r="AW45" s="5">
        <v>47</v>
      </c>
      <c r="AX45" s="5">
        <v>53.4</v>
      </c>
      <c r="AY45" s="6">
        <f t="shared" si="9"/>
        <v>22.778818143986683</v>
      </c>
      <c r="BA45" s="4">
        <v>3868</v>
      </c>
      <c r="BB45" s="5">
        <v>3.4</v>
      </c>
      <c r="BC45" s="5">
        <v>53.5</v>
      </c>
      <c r="BD45" s="6">
        <f t="shared" si="10"/>
        <v>9.717616319967842</v>
      </c>
      <c r="BF45" s="4">
        <v>3025</v>
      </c>
      <c r="BG45" s="5">
        <v>7.8</v>
      </c>
      <c r="BH45" s="5">
        <v>18.8</v>
      </c>
      <c r="BI45" s="6">
        <f t="shared" si="11"/>
        <v>22.347813238770687</v>
      </c>
    </row>
    <row r="46" spans="1:61" x14ac:dyDescent="0.25">
      <c r="A46" s="3" t="s">
        <v>66</v>
      </c>
      <c r="B46" s="3">
        <v>49691</v>
      </c>
      <c r="C46" s="4">
        <v>3665</v>
      </c>
      <c r="D46" s="5">
        <v>6</v>
      </c>
      <c r="E46" s="5">
        <v>12</v>
      </c>
      <c r="F46" s="6">
        <f t="shared" si="0"/>
        <v>41.05062724014337</v>
      </c>
      <c r="H46" s="4">
        <v>3745</v>
      </c>
      <c r="I46" s="5">
        <v>4.5999999999999996</v>
      </c>
      <c r="J46" s="5">
        <v>13</v>
      </c>
      <c r="K46" s="6">
        <f t="shared" si="1"/>
        <v>38.720016542597186</v>
      </c>
      <c r="M46" s="4">
        <v>3012</v>
      </c>
      <c r="N46" s="5">
        <v>9.9</v>
      </c>
      <c r="O46" s="5">
        <v>15.1</v>
      </c>
      <c r="P46" s="6">
        <f t="shared" si="2"/>
        <v>27.70419426048565</v>
      </c>
      <c r="R46" s="4">
        <v>7055</v>
      </c>
      <c r="S46" s="5">
        <v>9.1</v>
      </c>
      <c r="T46" s="5">
        <v>34.6</v>
      </c>
      <c r="U46" s="6">
        <f t="shared" si="3"/>
        <v>27.406147056995461</v>
      </c>
      <c r="W46" s="4">
        <v>10566</v>
      </c>
      <c r="X46" s="5">
        <v>17.8</v>
      </c>
      <c r="Y46" s="5">
        <v>58.1</v>
      </c>
      <c r="Z46" s="6">
        <f t="shared" si="4"/>
        <v>25.25817555938038</v>
      </c>
      <c r="AB46" s="4">
        <v>16450</v>
      </c>
      <c r="AC46" s="5">
        <v>19.899999999999999</v>
      </c>
      <c r="AD46" s="5">
        <v>76.7</v>
      </c>
      <c r="AE46" s="6">
        <f t="shared" si="5"/>
        <v>28.826877514685059</v>
      </c>
      <c r="AG46" s="4">
        <v>17304</v>
      </c>
      <c r="AH46" s="5">
        <v>12</v>
      </c>
      <c r="AI46" s="5">
        <v>74</v>
      </c>
      <c r="AJ46" s="6">
        <f t="shared" si="6"/>
        <v>31.42981691368788</v>
      </c>
      <c r="AL46" s="4">
        <v>11823</v>
      </c>
      <c r="AM46" s="5">
        <v>13.4</v>
      </c>
      <c r="AN46" s="5">
        <v>71.5</v>
      </c>
      <c r="AO46" s="6">
        <f t="shared" si="7"/>
        <v>23.758138413310828</v>
      </c>
      <c r="AQ46" s="4">
        <v>15922</v>
      </c>
      <c r="AR46" s="5">
        <v>11.2</v>
      </c>
      <c r="AS46" s="5">
        <v>73.099999999999994</v>
      </c>
      <c r="AT46" s="6">
        <f t="shared" si="8"/>
        <v>29.275701278260744</v>
      </c>
      <c r="AV46" s="4">
        <v>14188</v>
      </c>
      <c r="AW46" s="5">
        <v>54.7</v>
      </c>
      <c r="AX46" s="5">
        <v>76.599999999999994</v>
      </c>
      <c r="AY46" s="6">
        <f t="shared" si="9"/>
        <v>25.725268349289241</v>
      </c>
      <c r="BA46" s="4">
        <v>10543</v>
      </c>
      <c r="BB46" s="5">
        <v>9.3000000000000007</v>
      </c>
      <c r="BC46" s="5">
        <v>42.8</v>
      </c>
      <c r="BD46" s="6">
        <f t="shared" si="10"/>
        <v>33.109109637222396</v>
      </c>
      <c r="BF46" s="4">
        <v>8794</v>
      </c>
      <c r="BG46" s="5">
        <v>32.6</v>
      </c>
      <c r="BH46" s="5">
        <v>35.200000000000003</v>
      </c>
      <c r="BI46" s="6">
        <f t="shared" si="11"/>
        <v>34.698547979797972</v>
      </c>
    </row>
    <row r="47" spans="1:61" x14ac:dyDescent="0.25">
      <c r="A47" s="3" t="s">
        <v>66</v>
      </c>
      <c r="B47" s="3">
        <v>36159</v>
      </c>
      <c r="C47" s="4">
        <v>1754</v>
      </c>
      <c r="D47" s="5">
        <v>0.8</v>
      </c>
      <c r="E47" s="5">
        <v>10.199999999999999</v>
      </c>
      <c r="F47" s="6">
        <f t="shared" si="0"/>
        <v>23.113008644317944</v>
      </c>
      <c r="H47" s="4">
        <v>2202</v>
      </c>
      <c r="I47" s="5">
        <v>7.5</v>
      </c>
      <c r="J47" s="5">
        <v>10.9</v>
      </c>
      <c r="K47" s="6">
        <f t="shared" si="1"/>
        <v>27.153003847292098</v>
      </c>
      <c r="M47" s="4">
        <v>2734</v>
      </c>
      <c r="N47" s="5">
        <v>5.2</v>
      </c>
      <c r="O47" s="5">
        <v>16.7</v>
      </c>
      <c r="P47" s="6">
        <f t="shared" si="2"/>
        <v>22.737857618097138</v>
      </c>
      <c r="R47" s="4">
        <v>9164</v>
      </c>
      <c r="S47" s="5">
        <v>4.9000000000000004</v>
      </c>
      <c r="T47" s="5">
        <v>37.4</v>
      </c>
      <c r="U47" s="6">
        <f t="shared" si="3"/>
        <v>32.933701339773449</v>
      </c>
      <c r="W47" s="4">
        <v>16085</v>
      </c>
      <c r="X47" s="5">
        <v>11.7</v>
      </c>
      <c r="Y47" s="5">
        <v>49.8</v>
      </c>
      <c r="Z47" s="6">
        <f t="shared" si="4"/>
        <v>44.859995537706382</v>
      </c>
      <c r="AB47" s="4">
        <v>17359</v>
      </c>
      <c r="AC47" s="5">
        <v>43.8</v>
      </c>
      <c r="AD47" s="5">
        <v>50.2</v>
      </c>
      <c r="AE47" s="6">
        <f t="shared" si="5"/>
        <v>46.478066229704829</v>
      </c>
      <c r="AG47" s="4">
        <v>13260</v>
      </c>
      <c r="AH47" s="5">
        <v>32.200000000000003</v>
      </c>
      <c r="AI47" s="5">
        <v>47.1</v>
      </c>
      <c r="AJ47" s="6">
        <f t="shared" si="6"/>
        <v>37.839873981234163</v>
      </c>
      <c r="AL47" s="4">
        <v>9876</v>
      </c>
      <c r="AM47" s="5">
        <v>41.6</v>
      </c>
      <c r="AN47" s="5">
        <v>44.6</v>
      </c>
      <c r="AO47" s="6">
        <f t="shared" si="7"/>
        <v>31.815370341734958</v>
      </c>
      <c r="AQ47" s="4">
        <v>9447</v>
      </c>
      <c r="AR47" s="5">
        <v>13.7</v>
      </c>
      <c r="AS47" s="5">
        <v>41.1</v>
      </c>
      <c r="AT47" s="6">
        <f t="shared" si="8"/>
        <v>30.894356800879052</v>
      </c>
      <c r="AV47" s="4">
        <v>8157</v>
      </c>
      <c r="AW47" s="5">
        <v>25.8</v>
      </c>
      <c r="AX47" s="5">
        <v>30.7</v>
      </c>
      <c r="AY47" s="6">
        <f t="shared" si="9"/>
        <v>36.9028230184582</v>
      </c>
      <c r="BA47" s="4">
        <v>4315</v>
      </c>
      <c r="BB47" s="5">
        <v>10.6</v>
      </c>
      <c r="BC47" s="5">
        <v>19.100000000000001</v>
      </c>
      <c r="BD47" s="6">
        <f t="shared" si="10"/>
        <v>30.365084726679047</v>
      </c>
      <c r="BF47" s="4">
        <v>3118</v>
      </c>
      <c r="BG47" s="5">
        <v>8.8000000000000007</v>
      </c>
      <c r="BH47" s="5">
        <v>21.7</v>
      </c>
      <c r="BI47" s="6">
        <f t="shared" si="11"/>
        <v>19.956477214541732</v>
      </c>
    </row>
    <row r="48" spans="1:61" x14ac:dyDescent="0.25">
      <c r="A48" s="3" t="s">
        <v>66</v>
      </c>
      <c r="B48" s="3">
        <v>69914</v>
      </c>
      <c r="C48" s="4">
        <v>125</v>
      </c>
      <c r="D48" s="5">
        <v>0.1</v>
      </c>
      <c r="E48" s="5">
        <v>1.1000000000000001</v>
      </c>
      <c r="F48" s="6">
        <f t="shared" si="0"/>
        <v>15.27370478983382</v>
      </c>
      <c r="H48" s="4">
        <v>174</v>
      </c>
      <c r="I48" s="5">
        <v>0.6</v>
      </c>
      <c r="J48" s="5">
        <v>4.2</v>
      </c>
      <c r="K48" s="6">
        <f t="shared" si="1"/>
        <v>5.568356374807987</v>
      </c>
      <c r="M48" s="4">
        <v>176</v>
      </c>
      <c r="N48" s="5">
        <v>0.1</v>
      </c>
      <c r="O48" s="5">
        <v>4.5999999999999996</v>
      </c>
      <c r="P48" s="6">
        <f t="shared" si="2"/>
        <v>5.3140096618357493</v>
      </c>
      <c r="R48" s="4">
        <v>6035</v>
      </c>
      <c r="S48" s="5">
        <v>2.2999999999999998</v>
      </c>
      <c r="T48" s="5">
        <v>32.200000000000003</v>
      </c>
      <c r="U48" s="6">
        <f t="shared" si="3"/>
        <v>25.191177452748278</v>
      </c>
      <c r="W48" s="4">
        <v>9972</v>
      </c>
      <c r="X48" s="5">
        <v>0.1</v>
      </c>
      <c r="Y48" s="5">
        <v>47.2</v>
      </c>
      <c r="Z48" s="6">
        <f t="shared" si="4"/>
        <v>29.343220338983052</v>
      </c>
      <c r="AB48" s="4">
        <v>15689</v>
      </c>
      <c r="AC48" s="5">
        <v>51.9</v>
      </c>
      <c r="AD48" s="5">
        <v>65.400000000000006</v>
      </c>
      <c r="AE48" s="6">
        <f t="shared" si="5"/>
        <v>32.243678274308635</v>
      </c>
      <c r="AG48" s="4">
        <v>9922</v>
      </c>
      <c r="AH48" s="5">
        <v>5.4</v>
      </c>
      <c r="AI48" s="5">
        <v>59.8</v>
      </c>
      <c r="AJ48" s="6">
        <f t="shared" si="6"/>
        <v>22.301039306649407</v>
      </c>
      <c r="AL48" s="4">
        <v>6741</v>
      </c>
      <c r="AM48" s="5">
        <v>13.4</v>
      </c>
      <c r="AN48" s="5">
        <v>52</v>
      </c>
      <c r="AO48" s="6">
        <f t="shared" si="7"/>
        <v>18.625663129973475</v>
      </c>
      <c r="AQ48" s="4">
        <v>7523</v>
      </c>
      <c r="AR48" s="5">
        <v>0.2</v>
      </c>
      <c r="AS48" s="5">
        <v>49.9</v>
      </c>
      <c r="AT48" s="6">
        <f t="shared" si="8"/>
        <v>20.263645570711315</v>
      </c>
      <c r="AV48" s="4">
        <v>5700</v>
      </c>
      <c r="AW48" s="5">
        <v>28.8</v>
      </c>
      <c r="AX48" s="5">
        <v>38.6</v>
      </c>
      <c r="AY48" s="6">
        <f t="shared" si="9"/>
        <v>20.509499136442141</v>
      </c>
      <c r="BA48" s="4">
        <v>15222</v>
      </c>
      <c r="BB48" s="5">
        <v>9.6999999999999993</v>
      </c>
      <c r="BC48" s="5">
        <v>64.8</v>
      </c>
      <c r="BD48" s="6">
        <f t="shared" si="10"/>
        <v>31.573576264436483</v>
      </c>
      <c r="BF48" s="4">
        <v>698</v>
      </c>
      <c r="BG48" s="5">
        <v>3.6</v>
      </c>
      <c r="BH48" s="5">
        <v>23.4</v>
      </c>
      <c r="BI48" s="6">
        <f t="shared" si="11"/>
        <v>4.1429249762583096</v>
      </c>
    </row>
    <row r="49" spans="1:62" x14ac:dyDescent="0.25">
      <c r="A49" s="3" t="s">
        <v>66</v>
      </c>
      <c r="B49" s="3">
        <v>19141</v>
      </c>
      <c r="C49" s="4">
        <v>8324</v>
      </c>
      <c r="D49" s="5">
        <v>16.5</v>
      </c>
      <c r="E49" s="5">
        <v>28.2</v>
      </c>
      <c r="F49" s="6">
        <f t="shared" si="0"/>
        <v>39.674368946846641</v>
      </c>
      <c r="H49" s="4">
        <v>8394</v>
      </c>
      <c r="I49" s="5">
        <v>12.1</v>
      </c>
      <c r="J49" s="5">
        <v>29</v>
      </c>
      <c r="K49" s="6">
        <f t="shared" si="1"/>
        <v>38.904338153503893</v>
      </c>
      <c r="M49" s="4">
        <v>10931</v>
      </c>
      <c r="N49" s="5">
        <v>18.5</v>
      </c>
      <c r="O49" s="5">
        <v>62.7</v>
      </c>
      <c r="P49" s="6">
        <f t="shared" si="2"/>
        <v>24.213627503101186</v>
      </c>
      <c r="R49" s="4">
        <v>19078</v>
      </c>
      <c r="S49" s="5">
        <v>24.4</v>
      </c>
      <c r="T49" s="5">
        <v>71</v>
      </c>
      <c r="U49" s="6">
        <f t="shared" si="3"/>
        <v>36.11615932152052</v>
      </c>
      <c r="W49" s="4">
        <v>19323</v>
      </c>
      <c r="X49" s="5">
        <v>30.8</v>
      </c>
      <c r="Y49" s="5">
        <v>65</v>
      </c>
      <c r="Z49" s="6">
        <f t="shared" si="4"/>
        <v>41.28846153846154</v>
      </c>
      <c r="AB49" s="4">
        <v>15865</v>
      </c>
      <c r="AC49" s="5">
        <v>26.5</v>
      </c>
      <c r="AD49" s="5">
        <v>64.400000000000006</v>
      </c>
      <c r="AE49" s="6">
        <f t="shared" si="5"/>
        <v>33.111684365190669</v>
      </c>
      <c r="AG49" s="4">
        <v>15356</v>
      </c>
      <c r="AH49" s="5">
        <v>22.1</v>
      </c>
      <c r="AI49" s="5">
        <v>62.2</v>
      </c>
      <c r="AJ49" s="6">
        <f t="shared" si="6"/>
        <v>33.182933997164881</v>
      </c>
      <c r="AL49" s="4">
        <v>11787</v>
      </c>
      <c r="AM49" s="5">
        <v>35</v>
      </c>
      <c r="AN49" s="5">
        <v>64.2</v>
      </c>
      <c r="AO49" s="6">
        <f t="shared" si="7"/>
        <v>26.379041787517455</v>
      </c>
      <c r="AQ49" s="4">
        <v>13820</v>
      </c>
      <c r="AR49" s="5">
        <v>14.6</v>
      </c>
      <c r="AS49" s="5">
        <v>59.1</v>
      </c>
      <c r="AT49" s="6">
        <f t="shared" si="8"/>
        <v>31.430234885286463</v>
      </c>
      <c r="AV49" s="4">
        <v>16790</v>
      </c>
      <c r="AW49" s="5">
        <v>59.9</v>
      </c>
      <c r="AX49" s="5">
        <v>72.599999999999994</v>
      </c>
      <c r="AY49" s="6">
        <f t="shared" si="9"/>
        <v>32.120446893174169</v>
      </c>
      <c r="BA49" s="4">
        <v>19386</v>
      </c>
      <c r="BB49" s="5">
        <v>18.2</v>
      </c>
      <c r="BC49" s="5">
        <v>71.8</v>
      </c>
      <c r="BD49" s="6">
        <f t="shared" si="10"/>
        <v>36.29032258064516</v>
      </c>
      <c r="BF49" s="4">
        <v>9758</v>
      </c>
      <c r="BG49" s="5">
        <v>21.3</v>
      </c>
      <c r="BH49" s="5">
        <v>42.3</v>
      </c>
      <c r="BI49" s="6">
        <f t="shared" si="11"/>
        <v>32.039663777252436</v>
      </c>
    </row>
    <row r="50" spans="1:62" x14ac:dyDescent="0.25">
      <c r="A50" s="3" t="s">
        <v>66</v>
      </c>
      <c r="B50" s="3">
        <v>25786</v>
      </c>
      <c r="C50" s="4">
        <v>2133</v>
      </c>
      <c r="D50" s="5">
        <v>7.3</v>
      </c>
      <c r="E50" s="5">
        <v>8</v>
      </c>
      <c r="F50" s="6">
        <f t="shared" si="0"/>
        <v>35.836693548387096</v>
      </c>
      <c r="H50" s="4">
        <v>1782</v>
      </c>
      <c r="I50" s="5">
        <v>5.8</v>
      </c>
      <c r="J50" s="5">
        <v>8.5</v>
      </c>
      <c r="K50" s="6">
        <f t="shared" si="1"/>
        <v>28.178368121442126</v>
      </c>
      <c r="M50" s="4">
        <v>1757</v>
      </c>
      <c r="N50" s="5">
        <v>4</v>
      </c>
      <c r="O50" s="5">
        <v>9.4</v>
      </c>
      <c r="P50" s="6">
        <f t="shared" si="2"/>
        <v>25.960401891252957</v>
      </c>
      <c r="R50" s="4">
        <v>9143</v>
      </c>
      <c r="S50" s="5">
        <v>18.399999999999999</v>
      </c>
      <c r="T50" s="5">
        <v>39.4</v>
      </c>
      <c r="U50" s="6">
        <f t="shared" si="3"/>
        <v>31.19030074777578</v>
      </c>
      <c r="W50" s="4">
        <v>31287</v>
      </c>
      <c r="X50" s="5">
        <v>33.200000000000003</v>
      </c>
      <c r="Y50" s="5">
        <v>76.2</v>
      </c>
      <c r="Z50" s="6">
        <f t="shared" si="4"/>
        <v>57.026465441819774</v>
      </c>
      <c r="AB50" s="4">
        <v>34514</v>
      </c>
      <c r="AC50" s="5">
        <v>33.4</v>
      </c>
      <c r="AD50" s="5">
        <v>78.2</v>
      </c>
      <c r="AE50" s="6">
        <f t="shared" si="5"/>
        <v>59.321975634573604</v>
      </c>
      <c r="AG50" s="4">
        <v>31653</v>
      </c>
      <c r="AH50" s="5">
        <v>33.4</v>
      </c>
      <c r="AI50" s="5">
        <v>75</v>
      </c>
      <c r="AJ50" s="6">
        <f t="shared" si="6"/>
        <v>56.725806451612904</v>
      </c>
      <c r="AL50" s="4">
        <v>26362</v>
      </c>
      <c r="AM50" s="5">
        <v>29.4</v>
      </c>
      <c r="AN50" s="5">
        <v>66.3</v>
      </c>
      <c r="AO50" s="6">
        <f t="shared" si="7"/>
        <v>57.128863923995773</v>
      </c>
      <c r="AQ50" s="4">
        <v>24827</v>
      </c>
      <c r="AR50" s="5">
        <v>23.7</v>
      </c>
      <c r="AS50" s="5">
        <v>57.6</v>
      </c>
      <c r="AT50" s="6">
        <f t="shared" si="8"/>
        <v>57.933374402628431</v>
      </c>
      <c r="AV50" s="4">
        <v>16754</v>
      </c>
      <c r="AW50" s="5">
        <v>39.9</v>
      </c>
      <c r="AX50" s="5">
        <v>50.2</v>
      </c>
      <c r="AY50" s="6">
        <f t="shared" si="9"/>
        <v>46.353474988933158</v>
      </c>
      <c r="BA50" s="4">
        <v>10912</v>
      </c>
      <c r="BB50" s="5">
        <v>36.5</v>
      </c>
      <c r="BC50" s="5">
        <v>53.4</v>
      </c>
      <c r="BD50" s="6">
        <f t="shared" si="10"/>
        <v>27.465667915106117</v>
      </c>
      <c r="BF50" s="4">
        <v>6702</v>
      </c>
      <c r="BG50" s="5">
        <v>6.5</v>
      </c>
      <c r="BH50" s="5">
        <v>43.4</v>
      </c>
      <c r="BI50" s="6">
        <f t="shared" si="11"/>
        <v>21.447772657450077</v>
      </c>
    </row>
    <row r="51" spans="1:62" x14ac:dyDescent="0.25">
      <c r="A51" s="3" t="s">
        <v>66</v>
      </c>
      <c r="B51" s="3">
        <v>92562</v>
      </c>
      <c r="C51" s="4">
        <v>2090</v>
      </c>
      <c r="D51" s="5">
        <v>0.3</v>
      </c>
      <c r="E51" s="5">
        <v>22</v>
      </c>
      <c r="F51" s="6">
        <f t="shared" si="0"/>
        <v>12.768817204301076</v>
      </c>
      <c r="H51" s="4">
        <v>470</v>
      </c>
      <c r="I51" s="5">
        <v>1</v>
      </c>
      <c r="J51" s="5">
        <v>3.5</v>
      </c>
      <c r="K51" s="6">
        <f t="shared" si="1"/>
        <v>18.04915514592934</v>
      </c>
      <c r="M51" s="4">
        <v>466</v>
      </c>
      <c r="N51" s="5">
        <v>0.5</v>
      </c>
      <c r="O51" s="5">
        <v>4.9000000000000004</v>
      </c>
      <c r="P51" s="6">
        <f t="shared" si="2"/>
        <v>13.20861678004535</v>
      </c>
      <c r="R51" s="4">
        <v>10856</v>
      </c>
      <c r="S51" s="5">
        <v>47.8</v>
      </c>
      <c r="T51" s="5">
        <v>55</v>
      </c>
      <c r="U51" s="6">
        <f t="shared" si="3"/>
        <v>26.529814271749757</v>
      </c>
      <c r="W51" s="4">
        <v>21771</v>
      </c>
      <c r="X51" s="5">
        <v>34.700000000000003</v>
      </c>
      <c r="Y51" s="5">
        <v>37.9</v>
      </c>
      <c r="Z51" s="6">
        <f t="shared" si="4"/>
        <v>79.782321899736147</v>
      </c>
      <c r="AB51" s="4">
        <v>35508</v>
      </c>
      <c r="AC51" s="5">
        <v>53.6</v>
      </c>
      <c r="AD51" s="5">
        <v>64</v>
      </c>
      <c r="AE51" s="6">
        <f t="shared" si="5"/>
        <v>74.571572580645167</v>
      </c>
      <c r="AG51" s="4">
        <v>44442</v>
      </c>
      <c r="AH51" s="5">
        <v>60.8</v>
      </c>
      <c r="AI51" s="5">
        <v>64.099999999999994</v>
      </c>
      <c r="AJ51" s="6">
        <f t="shared" si="6"/>
        <v>93.188566252327519</v>
      </c>
      <c r="AL51" s="4">
        <v>35568</v>
      </c>
      <c r="AM51" s="5">
        <v>50.8</v>
      </c>
      <c r="AN51" s="5">
        <v>63.8</v>
      </c>
      <c r="AO51" s="6">
        <f t="shared" si="7"/>
        <v>80.099448708247763</v>
      </c>
      <c r="AQ51" s="4">
        <v>23552</v>
      </c>
      <c r="AR51" s="5">
        <v>31.6</v>
      </c>
      <c r="AS51" s="5">
        <v>38.6</v>
      </c>
      <c r="AT51" s="6">
        <f t="shared" si="8"/>
        <v>82.010139840659647</v>
      </c>
      <c r="AV51" s="4">
        <v>21089</v>
      </c>
      <c r="AW51" s="5">
        <v>37</v>
      </c>
      <c r="AX51" s="5">
        <v>40.200000000000003</v>
      </c>
      <c r="AY51" s="6">
        <f t="shared" si="9"/>
        <v>72.861387506909892</v>
      </c>
      <c r="BA51" s="4">
        <v>10472</v>
      </c>
      <c r="BB51" s="5">
        <v>29.9</v>
      </c>
      <c r="BC51" s="5">
        <v>39.799999999999997</v>
      </c>
      <c r="BD51" s="6">
        <f t="shared" si="10"/>
        <v>35.364997028151514</v>
      </c>
      <c r="BF51" s="4">
        <v>2698</v>
      </c>
      <c r="BG51" s="5">
        <v>4.8</v>
      </c>
      <c r="BH51" s="5">
        <v>33.299999999999997</v>
      </c>
      <c r="BI51" s="6">
        <f t="shared" si="11"/>
        <v>11.252919586252922</v>
      </c>
    </row>
    <row r="52" spans="1:62" x14ac:dyDescent="0.25">
      <c r="A52" s="3" t="s">
        <v>66</v>
      </c>
      <c r="B52" s="3">
        <v>36270</v>
      </c>
      <c r="C52" s="4">
        <v>25091</v>
      </c>
      <c r="D52" s="5">
        <v>39.799999999999997</v>
      </c>
      <c r="E52" s="5">
        <v>71.2</v>
      </c>
      <c r="F52" s="6">
        <f t="shared" si="0"/>
        <v>47.365817929201398</v>
      </c>
      <c r="H52" s="4">
        <v>24296</v>
      </c>
      <c r="I52" s="5">
        <v>33.799999999999997</v>
      </c>
      <c r="J52" s="5">
        <v>73.3</v>
      </c>
      <c r="K52" s="6">
        <f t="shared" si="1"/>
        <v>44.551042262612043</v>
      </c>
      <c r="M52" s="4">
        <v>16906</v>
      </c>
      <c r="N52" s="5">
        <v>46.6</v>
      </c>
      <c r="O52" s="5">
        <v>63.5</v>
      </c>
      <c r="P52" s="6">
        <f t="shared" si="2"/>
        <v>36.977252843394574</v>
      </c>
      <c r="R52" s="4">
        <v>15768</v>
      </c>
      <c r="S52" s="5">
        <v>12.7</v>
      </c>
      <c r="T52" s="5">
        <v>69</v>
      </c>
      <c r="U52" s="6">
        <f t="shared" si="3"/>
        <v>30.715287517531557</v>
      </c>
      <c r="W52" s="4">
        <v>21932</v>
      </c>
      <c r="X52" s="5">
        <v>18.7</v>
      </c>
      <c r="Y52" s="5">
        <v>77</v>
      </c>
      <c r="Z52" s="6">
        <f t="shared" si="4"/>
        <v>39.559884559884559</v>
      </c>
      <c r="AB52" s="4">
        <v>19173</v>
      </c>
      <c r="AC52" s="5">
        <v>29.2</v>
      </c>
      <c r="AD52" s="5">
        <v>71.900000000000006</v>
      </c>
      <c r="AE52" s="6">
        <f t="shared" si="5"/>
        <v>35.841670779308174</v>
      </c>
      <c r="AG52" s="4">
        <v>17447</v>
      </c>
      <c r="AH52" s="5">
        <v>31.7</v>
      </c>
      <c r="AI52" s="5">
        <v>69.8</v>
      </c>
      <c r="AJ52" s="6">
        <f t="shared" si="6"/>
        <v>33.596373663616482</v>
      </c>
      <c r="AL52" s="4">
        <v>15470</v>
      </c>
      <c r="AM52" s="5">
        <v>12.7</v>
      </c>
      <c r="AN52" s="5">
        <v>70.099999999999994</v>
      </c>
      <c r="AO52" s="6">
        <f t="shared" si="7"/>
        <v>31.707577024611805</v>
      </c>
      <c r="AQ52" s="4">
        <v>17940</v>
      </c>
      <c r="AR52" s="5">
        <v>14.2</v>
      </c>
      <c r="AS52" s="5">
        <v>70.900000000000006</v>
      </c>
      <c r="AT52" s="6">
        <f t="shared" si="8"/>
        <v>34.009736566722779</v>
      </c>
      <c r="AV52" s="4">
        <v>16543</v>
      </c>
      <c r="AW52" s="5">
        <v>22.4</v>
      </c>
      <c r="AX52" s="5">
        <v>69.400000000000006</v>
      </c>
      <c r="AY52" s="6">
        <f t="shared" si="9"/>
        <v>33.107188600704447</v>
      </c>
      <c r="BA52" s="4">
        <v>24164</v>
      </c>
      <c r="BB52" s="5">
        <v>8.4</v>
      </c>
      <c r="BC52" s="5">
        <v>77.3</v>
      </c>
      <c r="BD52" s="6">
        <f t="shared" si="10"/>
        <v>42.016163808093033</v>
      </c>
      <c r="BF52" s="4">
        <v>29990</v>
      </c>
      <c r="BG52" s="5">
        <v>81.099999999999994</v>
      </c>
      <c r="BH52" s="5">
        <v>94.6</v>
      </c>
      <c r="BI52" s="6">
        <f t="shared" si="11"/>
        <v>44.030420483908856</v>
      </c>
    </row>
    <row r="53" spans="1:62" x14ac:dyDescent="0.25">
      <c r="A53" s="3" t="s">
        <v>66</v>
      </c>
      <c r="B53" s="3">
        <v>29566</v>
      </c>
      <c r="C53" s="4">
        <v>1788</v>
      </c>
      <c r="D53" s="5">
        <v>1.3</v>
      </c>
      <c r="E53" s="5">
        <v>15.2</v>
      </c>
      <c r="F53" s="6">
        <f t="shared" si="0"/>
        <v>15.810696095076402</v>
      </c>
      <c r="H53" s="4">
        <v>1372</v>
      </c>
      <c r="I53" s="5">
        <v>2.7</v>
      </c>
      <c r="J53" s="5">
        <v>6.8</v>
      </c>
      <c r="K53" s="6">
        <f t="shared" si="1"/>
        <v>27.118912080961419</v>
      </c>
      <c r="M53" s="4">
        <v>1275</v>
      </c>
      <c r="N53" s="5">
        <v>1.9</v>
      </c>
      <c r="O53" s="5">
        <v>8.5</v>
      </c>
      <c r="P53" s="6">
        <f t="shared" si="2"/>
        <v>20.833333333333332</v>
      </c>
      <c r="R53" s="4">
        <v>2819</v>
      </c>
      <c r="S53" s="5">
        <v>4.8</v>
      </c>
      <c r="T53" s="5">
        <v>19.600000000000001</v>
      </c>
      <c r="U53" s="6">
        <f t="shared" si="3"/>
        <v>19.331522931753344</v>
      </c>
      <c r="W53" s="4">
        <v>6922</v>
      </c>
      <c r="X53" s="5">
        <v>5.2</v>
      </c>
      <c r="Y53" s="5">
        <v>47.5</v>
      </c>
      <c r="Z53" s="6">
        <f t="shared" si="4"/>
        <v>20.239766081871345</v>
      </c>
      <c r="AB53" s="4">
        <v>8086</v>
      </c>
      <c r="AC53" s="5">
        <v>11.3</v>
      </c>
      <c r="AD53" s="5">
        <v>47.3</v>
      </c>
      <c r="AE53" s="6">
        <f t="shared" si="5"/>
        <v>22.977335242901635</v>
      </c>
      <c r="AG53" s="4">
        <v>6394</v>
      </c>
      <c r="AH53" s="5">
        <v>8.3000000000000007</v>
      </c>
      <c r="AI53" s="5">
        <v>45.6</v>
      </c>
      <c r="AJ53" s="6">
        <f t="shared" si="6"/>
        <v>18.846679871722316</v>
      </c>
      <c r="AL53" s="4">
        <v>8081</v>
      </c>
      <c r="AM53" s="5">
        <v>6.2</v>
      </c>
      <c r="AN53" s="5">
        <v>43.6</v>
      </c>
      <c r="AO53" s="6">
        <f t="shared" si="7"/>
        <v>26.629890330064324</v>
      </c>
      <c r="AQ53" s="4">
        <v>10876</v>
      </c>
      <c r="AR53" s="5">
        <v>5</v>
      </c>
      <c r="AS53" s="5">
        <v>47.2</v>
      </c>
      <c r="AT53" s="6">
        <f t="shared" si="8"/>
        <v>30.970931292145067</v>
      </c>
      <c r="AV53" s="4">
        <v>9005</v>
      </c>
      <c r="AW53" s="5">
        <v>40.700000000000003</v>
      </c>
      <c r="AX53" s="5">
        <v>45.1</v>
      </c>
      <c r="AY53" s="6">
        <f t="shared" si="9"/>
        <v>27.731584134023159</v>
      </c>
      <c r="BA53" s="4">
        <v>8723</v>
      </c>
      <c r="BB53" s="5">
        <v>4.3</v>
      </c>
      <c r="BC53" s="5">
        <v>47.1</v>
      </c>
      <c r="BD53" s="6">
        <f t="shared" si="10"/>
        <v>24.892701413145218</v>
      </c>
      <c r="BF53" s="4">
        <v>12103</v>
      </c>
      <c r="BG53" s="5">
        <v>44.8</v>
      </c>
      <c r="BH53" s="5">
        <v>49.6</v>
      </c>
      <c r="BI53" s="6">
        <f t="shared" si="11"/>
        <v>33.890568996415773</v>
      </c>
    </row>
    <row r="54" spans="1:62" x14ac:dyDescent="0.25">
      <c r="A54" s="3" t="s">
        <v>66</v>
      </c>
      <c r="B54" s="3">
        <v>29682</v>
      </c>
      <c r="C54" s="4">
        <v>123</v>
      </c>
      <c r="D54" s="5">
        <v>0.1</v>
      </c>
      <c r="E54" s="5">
        <v>1.9</v>
      </c>
      <c r="F54" s="6">
        <f t="shared" si="0"/>
        <v>8.7011884550084897</v>
      </c>
      <c r="H54" s="4">
        <v>90</v>
      </c>
      <c r="I54" s="5">
        <v>0.2</v>
      </c>
      <c r="J54" s="5">
        <v>0.2</v>
      </c>
      <c r="K54" s="6">
        <f t="shared" si="1"/>
        <v>60.483870967741929</v>
      </c>
      <c r="M54" s="4">
        <v>86</v>
      </c>
      <c r="N54" s="5">
        <v>0.2</v>
      </c>
      <c r="O54" s="5">
        <v>0.2</v>
      </c>
      <c r="P54" s="6">
        <f t="shared" si="2"/>
        <v>59.722222222222221</v>
      </c>
      <c r="R54" s="4">
        <v>6661</v>
      </c>
      <c r="S54" s="5">
        <v>0.1</v>
      </c>
      <c r="T54" s="5">
        <v>40.5</v>
      </c>
      <c r="U54" s="6">
        <f t="shared" si="3"/>
        <v>22.106066640116818</v>
      </c>
      <c r="W54" s="4">
        <v>20444</v>
      </c>
      <c r="X54" s="5">
        <v>32.4</v>
      </c>
      <c r="Y54" s="5">
        <v>34.799999999999997</v>
      </c>
      <c r="Z54" s="6">
        <f t="shared" si="4"/>
        <v>81.593231162196687</v>
      </c>
      <c r="AB54" s="4">
        <v>18435</v>
      </c>
      <c r="AC54" s="5">
        <v>20.2</v>
      </c>
      <c r="AD54" s="5">
        <v>34.299999999999997</v>
      </c>
      <c r="AE54" s="6">
        <f t="shared" si="5"/>
        <v>72.239725383240867</v>
      </c>
      <c r="AG54" s="4">
        <v>22628</v>
      </c>
      <c r="AH54" s="5">
        <v>32.6</v>
      </c>
      <c r="AI54" s="5">
        <v>34.5</v>
      </c>
      <c r="AJ54" s="6">
        <f t="shared" si="6"/>
        <v>88.156459404706254</v>
      </c>
      <c r="AL54" s="4">
        <v>19843</v>
      </c>
      <c r="AM54" s="5">
        <v>30.9</v>
      </c>
      <c r="AN54" s="5">
        <v>31.1</v>
      </c>
      <c r="AO54" s="6">
        <f t="shared" si="7"/>
        <v>91.672210518534939</v>
      </c>
      <c r="AQ54" s="4">
        <v>16778</v>
      </c>
      <c r="AR54" s="5">
        <v>16.2</v>
      </c>
      <c r="AS54" s="5">
        <v>31.8</v>
      </c>
      <c r="AT54" s="6">
        <f t="shared" si="8"/>
        <v>70.915331034016361</v>
      </c>
      <c r="AV54" s="4">
        <v>10221</v>
      </c>
      <c r="AW54" s="5">
        <v>7.8</v>
      </c>
      <c r="AX54" s="5">
        <v>26.3</v>
      </c>
      <c r="AY54" s="6">
        <f t="shared" si="9"/>
        <v>53.976552598225602</v>
      </c>
      <c r="BA54" s="4">
        <v>3933</v>
      </c>
      <c r="BB54" s="5">
        <v>14.9</v>
      </c>
      <c r="BC54" s="5">
        <v>15.1</v>
      </c>
      <c r="BD54" s="6">
        <f t="shared" si="10"/>
        <v>35.008545182653279</v>
      </c>
      <c r="BF54" s="4">
        <v>176</v>
      </c>
      <c r="BG54" s="5">
        <v>0.2</v>
      </c>
      <c r="BH54" s="5">
        <v>2.5</v>
      </c>
      <c r="BI54" s="6">
        <f t="shared" si="11"/>
        <v>9.7777777777777786</v>
      </c>
    </row>
    <row r="55" spans="1:62" x14ac:dyDescent="0.25">
      <c r="A55" s="3" t="s">
        <v>66</v>
      </c>
      <c r="B55" s="3">
        <v>45621</v>
      </c>
      <c r="C55" s="4">
        <v>193</v>
      </c>
      <c r="D55" s="5">
        <v>0.1</v>
      </c>
      <c r="E55" s="5">
        <v>4.0999999999999996</v>
      </c>
      <c r="F55" s="6">
        <f t="shared" si="0"/>
        <v>6.3270390768423823</v>
      </c>
      <c r="H55" s="4">
        <v>232</v>
      </c>
      <c r="I55" s="5">
        <v>0.4</v>
      </c>
      <c r="J55" s="5">
        <v>4</v>
      </c>
      <c r="K55" s="6">
        <f t="shared" si="1"/>
        <v>7.795698924731183</v>
      </c>
      <c r="M55" s="4">
        <v>210</v>
      </c>
      <c r="N55" s="5">
        <v>0.4</v>
      </c>
      <c r="O55" s="5">
        <v>0.8</v>
      </c>
      <c r="P55" s="6">
        <f t="shared" si="2"/>
        <v>36.458333333333336</v>
      </c>
      <c r="R55" s="4">
        <v>7814</v>
      </c>
      <c r="S55" s="5">
        <v>22.3</v>
      </c>
      <c r="T55" s="5">
        <v>29.5</v>
      </c>
      <c r="U55" s="6">
        <f t="shared" si="3"/>
        <v>35.60233278658648</v>
      </c>
      <c r="W55" s="4">
        <v>14823</v>
      </c>
      <c r="X55" s="5">
        <v>22.7</v>
      </c>
      <c r="Y55" s="5">
        <v>28.4</v>
      </c>
      <c r="Z55" s="6">
        <f t="shared" si="4"/>
        <v>72.491197183098592</v>
      </c>
      <c r="AB55" s="4">
        <v>12430</v>
      </c>
      <c r="AC55" s="5">
        <v>9.4</v>
      </c>
      <c r="AD55" s="5">
        <v>28.6</v>
      </c>
      <c r="AE55" s="6">
        <f t="shared" si="5"/>
        <v>58.41604631927212</v>
      </c>
      <c r="AG55" s="4">
        <v>10612</v>
      </c>
      <c r="AH55" s="5">
        <v>9.6</v>
      </c>
      <c r="AI55" s="5">
        <v>25.9</v>
      </c>
      <c r="AJ55" s="6">
        <f t="shared" si="6"/>
        <v>55.071200232490561</v>
      </c>
      <c r="AL55" s="4">
        <v>9927</v>
      </c>
      <c r="AM55" s="5">
        <v>14</v>
      </c>
      <c r="AN55" s="5">
        <v>26</v>
      </c>
      <c r="AO55" s="6">
        <f t="shared" si="7"/>
        <v>54.857427055702921</v>
      </c>
      <c r="AQ55" s="4">
        <v>8008</v>
      </c>
      <c r="AR55" s="5">
        <v>0</v>
      </c>
      <c r="AS55" s="5">
        <v>28.1</v>
      </c>
      <c r="AT55" s="6">
        <f t="shared" si="8"/>
        <v>38.304060000765311</v>
      </c>
      <c r="AV55" s="4">
        <v>6335</v>
      </c>
      <c r="AW55" s="5">
        <v>8.1999999999999993</v>
      </c>
      <c r="AX55" s="5">
        <v>22.4</v>
      </c>
      <c r="AY55" s="6">
        <f t="shared" si="9"/>
        <v>39.279513888888893</v>
      </c>
      <c r="BA55" s="4">
        <v>1694</v>
      </c>
      <c r="BB55" s="5">
        <v>0.1</v>
      </c>
      <c r="BC55" s="5">
        <v>19.399999999999999</v>
      </c>
      <c r="BD55" s="6">
        <f t="shared" si="10"/>
        <v>11.736503713557257</v>
      </c>
      <c r="BF55" s="4">
        <v>575</v>
      </c>
      <c r="BG55" s="5">
        <v>4.8</v>
      </c>
      <c r="BH55" s="5">
        <v>21.1</v>
      </c>
      <c r="BI55" s="6">
        <f t="shared" si="11"/>
        <v>3.784886782517114</v>
      </c>
    </row>
    <row r="56" spans="1:62" x14ac:dyDescent="0.25">
      <c r="A56" s="3" t="s">
        <v>66</v>
      </c>
      <c r="B56" s="3">
        <v>1704</v>
      </c>
      <c r="C56" s="4">
        <v>6444</v>
      </c>
      <c r="D56" s="5">
        <v>6.2</v>
      </c>
      <c r="E56" s="5">
        <v>19.399999999999999</v>
      </c>
      <c r="F56" s="6">
        <f t="shared" si="0"/>
        <v>44.645826405054876</v>
      </c>
      <c r="H56" s="4">
        <v>1524</v>
      </c>
      <c r="I56" s="5">
        <v>0.2</v>
      </c>
      <c r="J56" s="5">
        <v>14.6</v>
      </c>
      <c r="K56" s="6">
        <f t="shared" si="1"/>
        <v>14.030048608042422</v>
      </c>
      <c r="M56" s="4">
        <v>1286</v>
      </c>
      <c r="N56" s="5">
        <v>4.7</v>
      </c>
      <c r="O56" s="5">
        <v>28</v>
      </c>
      <c r="P56" s="6">
        <f t="shared" si="2"/>
        <v>6.378968253968254</v>
      </c>
      <c r="R56" s="4">
        <v>24766</v>
      </c>
      <c r="S56" s="5">
        <v>41.8</v>
      </c>
      <c r="T56" s="5">
        <v>61.1</v>
      </c>
      <c r="U56" s="6">
        <f t="shared" si="3"/>
        <v>54.48058004681203</v>
      </c>
      <c r="W56" s="4">
        <v>33028</v>
      </c>
      <c r="X56" s="5">
        <v>50.3</v>
      </c>
      <c r="Y56" s="5">
        <v>58.8</v>
      </c>
      <c r="Z56" s="6">
        <f t="shared" si="4"/>
        <v>78.01398337112623</v>
      </c>
      <c r="AB56" s="4">
        <v>32055</v>
      </c>
      <c r="AC56" s="5">
        <v>35.4</v>
      </c>
      <c r="AD56" s="5">
        <v>60</v>
      </c>
      <c r="AE56" s="6">
        <f t="shared" si="5"/>
        <v>71.807795698924735</v>
      </c>
      <c r="AG56" s="4">
        <v>29604</v>
      </c>
      <c r="AH56" s="5">
        <v>39.799999999999997</v>
      </c>
      <c r="AI56" s="5">
        <v>42.1</v>
      </c>
      <c r="AJ56" s="6">
        <f t="shared" si="6"/>
        <v>94.513830357826976</v>
      </c>
      <c r="AL56" s="4">
        <v>21631</v>
      </c>
      <c r="AM56" s="5">
        <v>22.5</v>
      </c>
      <c r="AN56" s="5">
        <v>46.4</v>
      </c>
      <c r="AO56" s="6">
        <f t="shared" si="7"/>
        <v>66.980652992469288</v>
      </c>
      <c r="AQ56" s="4">
        <v>17519</v>
      </c>
      <c r="AR56" s="5">
        <v>26.9</v>
      </c>
      <c r="AS56" s="5">
        <v>31.8</v>
      </c>
      <c r="AT56" s="6">
        <f t="shared" si="8"/>
        <v>74.047305065260019</v>
      </c>
      <c r="AV56" s="4">
        <v>6003</v>
      </c>
      <c r="AW56" s="5">
        <v>0.7</v>
      </c>
      <c r="AX56" s="5">
        <v>26.6</v>
      </c>
      <c r="AY56" s="6">
        <f t="shared" si="9"/>
        <v>31.343984962406015</v>
      </c>
      <c r="BA56" s="4">
        <v>3012</v>
      </c>
      <c r="BB56" s="5">
        <v>0.2</v>
      </c>
      <c r="BC56" s="5">
        <v>14.3</v>
      </c>
      <c r="BD56" s="6">
        <f t="shared" si="10"/>
        <v>28.310399278141212</v>
      </c>
      <c r="BF56" s="4">
        <v>372</v>
      </c>
      <c r="BG56" s="5">
        <v>0.2</v>
      </c>
      <c r="BH56" s="5">
        <v>11.8</v>
      </c>
      <c r="BI56" s="6">
        <f t="shared" si="11"/>
        <v>4.3785310734463279</v>
      </c>
    </row>
    <row r="57" spans="1:62" x14ac:dyDescent="0.25">
      <c r="A57" s="3" t="s">
        <v>66</v>
      </c>
      <c r="B57" s="3">
        <v>60585</v>
      </c>
      <c r="C57" s="4">
        <v>577</v>
      </c>
      <c r="D57" s="5">
        <v>0.6</v>
      </c>
      <c r="E57" s="5">
        <v>2.8</v>
      </c>
      <c r="F57" s="6">
        <f t="shared" si="0"/>
        <v>27.697772657450081</v>
      </c>
      <c r="H57" s="4">
        <v>510</v>
      </c>
      <c r="I57" s="5">
        <v>0.6</v>
      </c>
      <c r="J57" s="5">
        <v>1.5</v>
      </c>
      <c r="K57" s="6">
        <f t="shared" si="1"/>
        <v>45.698924731182792</v>
      </c>
      <c r="M57" s="4">
        <v>217</v>
      </c>
      <c r="N57" s="5">
        <v>0</v>
      </c>
      <c r="O57" s="5">
        <v>0.9</v>
      </c>
      <c r="P57" s="6">
        <f t="shared" si="2"/>
        <v>33.487654320987652</v>
      </c>
      <c r="R57" s="4">
        <v>6950</v>
      </c>
      <c r="S57" s="5">
        <v>7.5</v>
      </c>
      <c r="T57" s="5">
        <v>14.1</v>
      </c>
      <c r="U57" s="6">
        <f t="shared" si="3"/>
        <v>66.25104857774727</v>
      </c>
      <c r="W57" s="4">
        <v>317</v>
      </c>
      <c r="X57" s="5">
        <v>0.6</v>
      </c>
      <c r="Y57" s="5">
        <v>1.3</v>
      </c>
      <c r="Z57" s="6">
        <f t="shared" si="4"/>
        <v>33.86752136752137</v>
      </c>
      <c r="AB57" s="4">
        <v>830</v>
      </c>
      <c r="AC57" s="5">
        <v>1.4</v>
      </c>
      <c r="AD57" s="5">
        <v>2</v>
      </c>
      <c r="AE57" s="6">
        <f t="shared" si="5"/>
        <v>55.77956989247312</v>
      </c>
      <c r="AG57" s="4">
        <v>874</v>
      </c>
      <c r="AH57" s="5">
        <v>1.4</v>
      </c>
      <c r="AI57" s="5">
        <v>1.7</v>
      </c>
      <c r="AJ57" s="6">
        <f t="shared" si="6"/>
        <v>69.101834282099944</v>
      </c>
      <c r="AL57" s="4">
        <v>813</v>
      </c>
      <c r="AM57" s="5">
        <v>1.2</v>
      </c>
      <c r="AN57" s="5">
        <v>1.7</v>
      </c>
      <c r="AO57" s="6">
        <f t="shared" si="7"/>
        <v>68.711967545638942</v>
      </c>
      <c r="AQ57" s="4">
        <v>830</v>
      </c>
      <c r="AR57" s="5">
        <v>1.4</v>
      </c>
      <c r="AS57" s="5">
        <v>5</v>
      </c>
      <c r="AT57" s="6">
        <f t="shared" si="8"/>
        <v>22.311827956989248</v>
      </c>
      <c r="AV57" s="4">
        <v>7162</v>
      </c>
      <c r="AW57" s="5">
        <v>2.7</v>
      </c>
      <c r="AX57" s="5">
        <v>30.3</v>
      </c>
      <c r="AY57" s="6">
        <f t="shared" si="9"/>
        <v>32.829116244957831</v>
      </c>
      <c r="BA57" s="4">
        <v>11700</v>
      </c>
      <c r="BB57" s="5">
        <v>20.100000000000001</v>
      </c>
      <c r="BC57" s="5">
        <v>48.4</v>
      </c>
      <c r="BD57" s="6">
        <f t="shared" si="10"/>
        <v>32.491335643828315</v>
      </c>
      <c r="BF57" s="4">
        <v>2159</v>
      </c>
      <c r="BG57" s="5">
        <v>0.1</v>
      </c>
      <c r="BH57" s="5">
        <v>17.5</v>
      </c>
      <c r="BI57" s="6">
        <f t="shared" si="11"/>
        <v>17.134920634920636</v>
      </c>
    </row>
    <row r="58" spans="1:62" x14ac:dyDescent="0.25">
      <c r="A58" s="3" t="s">
        <v>66</v>
      </c>
      <c r="B58" s="3">
        <v>14994</v>
      </c>
      <c r="C58" s="4">
        <v>3415</v>
      </c>
      <c r="D58" s="5">
        <v>2.9</v>
      </c>
      <c r="E58" s="5">
        <v>29.4</v>
      </c>
      <c r="F58" s="6">
        <f t="shared" si="0"/>
        <v>15.612427766805649</v>
      </c>
      <c r="H58" s="4">
        <v>1744</v>
      </c>
      <c r="I58" s="5">
        <v>2.5</v>
      </c>
      <c r="J58" s="5">
        <v>9.6999999999999993</v>
      </c>
      <c r="K58" s="6">
        <f t="shared" si="1"/>
        <v>24.165835273251304</v>
      </c>
      <c r="M58" s="4">
        <v>1549</v>
      </c>
      <c r="N58" s="5">
        <v>2.9</v>
      </c>
      <c r="O58" s="5">
        <v>19</v>
      </c>
      <c r="P58" s="6">
        <f t="shared" si="2"/>
        <v>11.323099415204679</v>
      </c>
      <c r="R58" s="4">
        <v>13666</v>
      </c>
      <c r="S58" s="5">
        <v>3</v>
      </c>
      <c r="T58" s="5">
        <v>31.3</v>
      </c>
      <c r="U58" s="6">
        <f t="shared" si="3"/>
        <v>58.68459926483218</v>
      </c>
      <c r="W58" s="4">
        <v>11263</v>
      </c>
      <c r="X58" s="5">
        <v>3.9</v>
      </c>
      <c r="Y58" s="5">
        <v>33</v>
      </c>
      <c r="Z58" s="6">
        <f t="shared" si="4"/>
        <v>47.40319865319865</v>
      </c>
      <c r="AB58" s="4">
        <v>11421</v>
      </c>
      <c r="AC58" s="5">
        <v>13.9</v>
      </c>
      <c r="AD58" s="5">
        <v>52.6</v>
      </c>
      <c r="AE58" s="6">
        <f t="shared" si="5"/>
        <v>29.184042683674718</v>
      </c>
      <c r="AG58" s="4">
        <v>11992</v>
      </c>
      <c r="AH58" s="5">
        <v>12.3</v>
      </c>
      <c r="AI58" s="5">
        <v>58.8</v>
      </c>
      <c r="AJ58" s="6">
        <f t="shared" si="6"/>
        <v>27.412040084851146</v>
      </c>
      <c r="AL58" s="4">
        <v>14732</v>
      </c>
      <c r="AM58" s="5">
        <v>16.5</v>
      </c>
      <c r="AN58" s="5">
        <v>67.3</v>
      </c>
      <c r="AO58" s="6">
        <f t="shared" si="7"/>
        <v>31.451213472015851</v>
      </c>
      <c r="AQ58" s="4">
        <v>13947</v>
      </c>
      <c r="AR58" s="5">
        <v>7.3</v>
      </c>
      <c r="AS58" s="5">
        <v>59.5</v>
      </c>
      <c r="AT58" s="6">
        <f t="shared" si="8"/>
        <v>31.505828137706697</v>
      </c>
      <c r="AV58" s="4">
        <v>15171</v>
      </c>
      <c r="AW58" s="5">
        <v>30.1</v>
      </c>
      <c r="AX58" s="5">
        <v>61.4</v>
      </c>
      <c r="AY58" s="6">
        <f t="shared" si="9"/>
        <v>34.317318132464713</v>
      </c>
      <c r="BA58" s="4">
        <v>20427</v>
      </c>
      <c r="BB58" s="5">
        <v>17.600000000000001</v>
      </c>
      <c r="BC58" s="5">
        <v>65.8</v>
      </c>
      <c r="BD58" s="6">
        <f t="shared" si="10"/>
        <v>41.725904500441224</v>
      </c>
      <c r="BF58" s="4">
        <v>26234</v>
      </c>
      <c r="BG58" s="5">
        <v>39.6</v>
      </c>
      <c r="BH58" s="5">
        <v>65.3</v>
      </c>
      <c r="BI58" s="6">
        <f t="shared" si="11"/>
        <v>55.798026203845502</v>
      </c>
    </row>
    <row r="59" spans="1:62" x14ac:dyDescent="0.25">
      <c r="A59" s="3" t="s">
        <v>66</v>
      </c>
      <c r="B59" s="3">
        <v>14959</v>
      </c>
      <c r="C59" s="4">
        <v>2692</v>
      </c>
      <c r="D59" s="5">
        <v>4.3</v>
      </c>
      <c r="E59" s="5">
        <v>14.5</v>
      </c>
      <c r="F59" s="6">
        <f t="shared" si="0"/>
        <v>24.953652206154988</v>
      </c>
      <c r="H59" s="4">
        <v>2290</v>
      </c>
      <c r="I59" s="5">
        <v>2.4</v>
      </c>
      <c r="J59" s="5">
        <v>9.6999999999999993</v>
      </c>
      <c r="K59" s="6">
        <f t="shared" si="1"/>
        <v>31.731515353065074</v>
      </c>
      <c r="M59" s="4">
        <v>2328</v>
      </c>
      <c r="N59" s="5">
        <v>4</v>
      </c>
      <c r="O59" s="5">
        <v>9.8000000000000007</v>
      </c>
      <c r="P59" s="6">
        <f t="shared" si="2"/>
        <v>32.993197278911559</v>
      </c>
      <c r="R59" s="4">
        <v>15988</v>
      </c>
      <c r="S59" s="5">
        <v>38.200000000000003</v>
      </c>
      <c r="T59" s="5">
        <v>56</v>
      </c>
      <c r="U59" s="6">
        <f t="shared" si="3"/>
        <v>38.373655913978496</v>
      </c>
      <c r="W59" s="4">
        <v>20599</v>
      </c>
      <c r="X59" s="5">
        <v>23.5</v>
      </c>
      <c r="Y59" s="5">
        <v>51.2</v>
      </c>
      <c r="Z59" s="6">
        <f t="shared" si="4"/>
        <v>55.878363715277779</v>
      </c>
      <c r="AB59" s="4">
        <v>14403</v>
      </c>
      <c r="AC59" s="5">
        <v>27.5</v>
      </c>
      <c r="AD59" s="5">
        <v>35</v>
      </c>
      <c r="AE59" s="6">
        <f t="shared" si="5"/>
        <v>55.3110599078341</v>
      </c>
      <c r="AG59" s="4">
        <v>13390</v>
      </c>
      <c r="AH59" s="5">
        <v>32.299999999999997</v>
      </c>
      <c r="AI59" s="5">
        <v>37.5</v>
      </c>
      <c r="AJ59" s="6">
        <f t="shared" si="6"/>
        <v>47.992831541218635</v>
      </c>
      <c r="AL59" s="4">
        <v>23237</v>
      </c>
      <c r="AM59" s="5">
        <v>46.5</v>
      </c>
      <c r="AN59" s="5">
        <v>51.3</v>
      </c>
      <c r="AO59" s="6">
        <f t="shared" si="7"/>
        <v>65.080885483184346</v>
      </c>
      <c r="AQ59" s="4">
        <v>28466</v>
      </c>
      <c r="AR59" s="5">
        <v>39.9</v>
      </c>
      <c r="AS59" s="5">
        <v>55.4</v>
      </c>
      <c r="AT59" s="6">
        <f t="shared" si="8"/>
        <v>69.062730484065057</v>
      </c>
      <c r="AV59" s="4">
        <v>16708</v>
      </c>
      <c r="AW59" s="5">
        <v>39.200000000000003</v>
      </c>
      <c r="AX59" s="5">
        <v>50.5</v>
      </c>
      <c r="AY59" s="6">
        <f t="shared" si="9"/>
        <v>45.951595159515954</v>
      </c>
      <c r="BA59" s="4">
        <v>19928</v>
      </c>
      <c r="BB59" s="5">
        <v>15.2</v>
      </c>
      <c r="BC59" s="5">
        <v>58.9</v>
      </c>
      <c r="BD59" s="6">
        <f t="shared" si="10"/>
        <v>45.475290724209067</v>
      </c>
      <c r="BF59" s="4">
        <v>15256</v>
      </c>
      <c r="BG59" s="5">
        <v>24.7</v>
      </c>
      <c r="BH59" s="5">
        <v>50.3</v>
      </c>
      <c r="BI59" s="6">
        <f t="shared" si="11"/>
        <v>42.12502761210515</v>
      </c>
    </row>
    <row r="60" spans="1:62" x14ac:dyDescent="0.25">
      <c r="A60" s="3" t="s">
        <v>66</v>
      </c>
      <c r="B60" s="3">
        <v>20726</v>
      </c>
      <c r="C60" s="4"/>
      <c r="D60" s="5"/>
      <c r="E60" s="5"/>
      <c r="H60" s="4"/>
      <c r="I60" s="5"/>
      <c r="J60" s="5"/>
      <c r="M60" s="4">
        <v>142</v>
      </c>
      <c r="N60" s="5">
        <v>0</v>
      </c>
      <c r="O60" s="5">
        <v>4.0999999999999996</v>
      </c>
      <c r="P60" s="6">
        <f t="shared" si="2"/>
        <v>4.8102981029810303</v>
      </c>
      <c r="R60" s="4">
        <v>4305</v>
      </c>
      <c r="S60" s="5">
        <v>11.6</v>
      </c>
      <c r="T60" s="5">
        <v>14</v>
      </c>
      <c r="U60" s="6">
        <f t="shared" si="3"/>
        <v>41.33064516129032</v>
      </c>
      <c r="W60" s="4">
        <v>8222</v>
      </c>
      <c r="X60" s="5">
        <v>11.4</v>
      </c>
      <c r="Y60" s="5">
        <v>12</v>
      </c>
      <c r="Z60" s="6">
        <f t="shared" si="4"/>
        <v>95.162037037037038</v>
      </c>
      <c r="AB60" s="4">
        <v>11058</v>
      </c>
      <c r="AC60" s="5">
        <v>10.9</v>
      </c>
      <c r="AD60" s="5">
        <v>20.100000000000001</v>
      </c>
      <c r="AE60" s="6">
        <f t="shared" si="5"/>
        <v>73.944792168191299</v>
      </c>
      <c r="AG60" s="4">
        <v>16054</v>
      </c>
      <c r="AH60" s="5">
        <v>23.6</v>
      </c>
      <c r="AI60" s="5">
        <v>24.9</v>
      </c>
      <c r="AJ60" s="6">
        <f t="shared" si="6"/>
        <v>86.658461804206084</v>
      </c>
      <c r="AL60" s="4">
        <v>16939</v>
      </c>
      <c r="AM60" s="5">
        <v>24.2</v>
      </c>
      <c r="AN60" s="5">
        <v>25.3</v>
      </c>
      <c r="AO60" s="6">
        <f t="shared" si="7"/>
        <v>96.196220071782292</v>
      </c>
      <c r="AQ60" s="4">
        <v>18274</v>
      </c>
      <c r="AR60" s="5">
        <v>24.4</v>
      </c>
      <c r="AS60" s="5">
        <v>25.6</v>
      </c>
      <c r="AT60" s="6">
        <f t="shared" si="8"/>
        <v>95.944640456989234</v>
      </c>
      <c r="AV60" s="4">
        <v>11838</v>
      </c>
      <c r="AW60" s="5">
        <v>14.7</v>
      </c>
      <c r="AX60" s="5">
        <v>24.9</v>
      </c>
      <c r="AY60" s="6">
        <f t="shared" si="9"/>
        <v>66.030789825970544</v>
      </c>
      <c r="BA60" s="4">
        <v>10757</v>
      </c>
      <c r="BB60" s="5">
        <v>15.9</v>
      </c>
      <c r="BC60" s="5">
        <v>16.600000000000001</v>
      </c>
      <c r="BD60" s="6">
        <f t="shared" si="10"/>
        <v>87.098393574297177</v>
      </c>
      <c r="BF60" s="4">
        <v>2340</v>
      </c>
      <c r="BG60" s="5">
        <v>0</v>
      </c>
      <c r="BH60" s="5">
        <v>23.9</v>
      </c>
      <c r="BI60" s="6">
        <f t="shared" si="11"/>
        <v>13.598326359832637</v>
      </c>
    </row>
    <row r="61" spans="1:62" x14ac:dyDescent="0.25">
      <c r="A61" s="3" t="s">
        <v>66</v>
      </c>
      <c r="B61" s="3">
        <v>40263</v>
      </c>
      <c r="C61" s="4">
        <v>22</v>
      </c>
      <c r="D61" s="5">
        <v>0</v>
      </c>
      <c r="E61" s="5">
        <v>0</v>
      </c>
      <c r="F61" s="6"/>
      <c r="H61" s="4">
        <v>68</v>
      </c>
      <c r="I61" s="5">
        <v>0.1</v>
      </c>
      <c r="J61" s="5">
        <v>0.1</v>
      </c>
      <c r="K61" s="6">
        <f t="shared" si="1"/>
        <v>91.397849462365585</v>
      </c>
      <c r="M61" s="4">
        <v>126</v>
      </c>
      <c r="N61" s="5">
        <v>0.1</v>
      </c>
      <c r="O61" s="5">
        <v>6.4</v>
      </c>
      <c r="P61" s="6">
        <f t="shared" si="2"/>
        <v>2.734375</v>
      </c>
      <c r="R61" s="4">
        <v>5145</v>
      </c>
      <c r="S61" s="5">
        <v>10</v>
      </c>
      <c r="T61" s="5">
        <v>17.2</v>
      </c>
      <c r="U61" s="6">
        <f t="shared" si="3"/>
        <v>40.205363840960246</v>
      </c>
      <c r="W61" s="4">
        <v>8702</v>
      </c>
      <c r="X61" s="5">
        <v>10.4</v>
      </c>
      <c r="Y61" s="5">
        <v>16.8</v>
      </c>
      <c r="Z61" s="6">
        <f t="shared" si="4"/>
        <v>71.94113756613757</v>
      </c>
      <c r="AB61" s="4">
        <v>10566</v>
      </c>
      <c r="AC61" s="5">
        <v>15.4</v>
      </c>
      <c r="AD61" s="5">
        <v>20.6</v>
      </c>
      <c r="AE61" s="6">
        <f t="shared" si="5"/>
        <v>68.939868462261188</v>
      </c>
      <c r="AG61" s="4">
        <v>6477</v>
      </c>
      <c r="AH61" s="5">
        <v>11.2</v>
      </c>
      <c r="AI61" s="5">
        <v>20.7</v>
      </c>
      <c r="AJ61" s="6">
        <f t="shared" si="6"/>
        <v>42.056256817827645</v>
      </c>
      <c r="AL61" s="4">
        <v>5083</v>
      </c>
      <c r="AM61" s="5">
        <v>12.8</v>
      </c>
      <c r="AN61" s="5">
        <v>18</v>
      </c>
      <c r="AO61" s="6">
        <f t="shared" si="7"/>
        <v>40.573116219667945</v>
      </c>
      <c r="AQ61" s="4">
        <v>6590</v>
      </c>
      <c r="AR61" s="5">
        <v>3.8</v>
      </c>
      <c r="AS61" s="5">
        <v>16.399999999999999</v>
      </c>
      <c r="AT61" s="6">
        <f t="shared" si="8"/>
        <v>54.009310254392872</v>
      </c>
    </row>
    <row r="62" spans="1:62" x14ac:dyDescent="0.25">
      <c r="A62" s="3" t="s">
        <v>66</v>
      </c>
      <c r="B62" s="3">
        <v>48306</v>
      </c>
      <c r="AL62" s="4">
        <v>335</v>
      </c>
      <c r="AM62" s="5">
        <v>1.1000000000000001</v>
      </c>
      <c r="AN62" s="5">
        <v>1.1000000000000001</v>
      </c>
      <c r="AO62" s="6">
        <f t="shared" si="7"/>
        <v>43.756530825496341</v>
      </c>
      <c r="AQ62" s="4">
        <v>281</v>
      </c>
      <c r="AR62" s="5">
        <v>0.7</v>
      </c>
      <c r="AS62" s="5">
        <v>1.1000000000000001</v>
      </c>
      <c r="AT62" s="6">
        <f t="shared" si="8"/>
        <v>34.335288367546426</v>
      </c>
      <c r="AV62" s="4">
        <v>210</v>
      </c>
      <c r="AW62" s="5">
        <v>0.5</v>
      </c>
      <c r="AX62" s="5">
        <v>0.7</v>
      </c>
      <c r="AY62" s="6">
        <f t="shared" si="9"/>
        <v>41.666666666666671</v>
      </c>
      <c r="BA62" s="4">
        <v>115</v>
      </c>
      <c r="BB62" s="5">
        <v>0.5</v>
      </c>
      <c r="BC62" s="5">
        <v>0.6</v>
      </c>
      <c r="BD62" s="6">
        <f t="shared" si="10"/>
        <v>25.761648745519715</v>
      </c>
      <c r="BF62" s="4">
        <v>75</v>
      </c>
      <c r="BG62" s="5">
        <v>0.1</v>
      </c>
      <c r="BH62" s="5">
        <v>0.4</v>
      </c>
      <c r="BI62" s="6">
        <f t="shared" si="11"/>
        <v>26.041666666666668</v>
      </c>
      <c r="BJ62" s="4"/>
    </row>
    <row r="63" spans="1:62" x14ac:dyDescent="0.25">
      <c r="A63" s="3" t="s">
        <v>66</v>
      </c>
      <c r="B63" s="3">
        <v>100418</v>
      </c>
      <c r="AL63" s="4">
        <v>44517</v>
      </c>
      <c r="AM63" s="5">
        <v>64.900000000000006</v>
      </c>
      <c r="AN63" s="5">
        <v>73.599999999999994</v>
      </c>
      <c r="AO63" s="6">
        <f t="shared" si="7"/>
        <v>86.903813718140938</v>
      </c>
      <c r="AQ63" s="4">
        <v>40517</v>
      </c>
      <c r="AR63" s="5">
        <v>62.8</v>
      </c>
      <c r="AS63" s="5">
        <v>73.900000000000006</v>
      </c>
      <c r="AT63" s="6">
        <f t="shared" si="8"/>
        <v>73.691926026161468</v>
      </c>
      <c r="AV63" s="4">
        <v>6298</v>
      </c>
      <c r="AW63" s="5">
        <v>10.5</v>
      </c>
      <c r="AX63" s="5">
        <v>13.3</v>
      </c>
      <c r="AY63" s="6">
        <f t="shared" si="9"/>
        <v>65.768588137009189</v>
      </c>
      <c r="BA63" s="4">
        <v>5295</v>
      </c>
      <c r="BB63" s="5">
        <v>2.4</v>
      </c>
      <c r="BC63" s="5">
        <v>19.2</v>
      </c>
      <c r="BD63" s="6">
        <f t="shared" si="10"/>
        <v>37.06737231182796</v>
      </c>
      <c r="BF63" s="4">
        <v>10923</v>
      </c>
      <c r="BG63" s="5">
        <v>19.8</v>
      </c>
      <c r="BH63" s="5">
        <v>21.2</v>
      </c>
      <c r="BI63" s="6">
        <f t="shared" si="11"/>
        <v>71.560534591194966</v>
      </c>
      <c r="BJ63" s="4"/>
    </row>
    <row r="64" spans="1:62" x14ac:dyDescent="0.25">
      <c r="F64" s="6"/>
      <c r="K64" s="6"/>
      <c r="P64" s="6"/>
      <c r="U64" s="6"/>
      <c r="Z64" s="6"/>
      <c r="AE64" s="6"/>
      <c r="AJ64" s="6"/>
      <c r="AT64" s="6"/>
      <c r="AY64" s="6"/>
      <c r="BD64" s="6"/>
      <c r="BI64" s="6"/>
    </row>
    <row r="65" spans="1:61" x14ac:dyDescent="0.25">
      <c r="A65" s="3" t="s">
        <v>67</v>
      </c>
      <c r="B65" s="3">
        <v>63491</v>
      </c>
      <c r="C65" s="4">
        <v>3285</v>
      </c>
      <c r="D65" s="5">
        <v>4.3</v>
      </c>
      <c r="E65" s="5">
        <v>18.7</v>
      </c>
      <c r="F65" s="6">
        <f t="shared" ref="F65:F94" si="12">100*C65/(E65*744)</f>
        <v>23.611350698637228</v>
      </c>
      <c r="H65" s="4">
        <v>3137</v>
      </c>
      <c r="I65" s="5">
        <v>3.3</v>
      </c>
      <c r="J65" s="5">
        <v>14.9</v>
      </c>
      <c r="K65" s="6">
        <f t="shared" ref="K65:K94" si="13">100*H65/(J65*744)</f>
        <v>28.297972144042721</v>
      </c>
      <c r="M65" s="4">
        <v>2696</v>
      </c>
      <c r="N65" s="5">
        <v>2.6</v>
      </c>
      <c r="O65" s="5">
        <v>12.9</v>
      </c>
      <c r="P65" s="6">
        <f t="shared" ref="P65:P94" si="14">100*M65/(O65*720)</f>
        <v>29.026701119724375</v>
      </c>
      <c r="R65" s="4">
        <v>3296</v>
      </c>
      <c r="S65" s="5">
        <v>2.9</v>
      </c>
      <c r="T65" s="5">
        <v>17.3</v>
      </c>
      <c r="U65" s="6">
        <f t="shared" ref="U65:U94" si="15">100*R65/(T65*744)</f>
        <v>25.607557958853874</v>
      </c>
      <c r="W65" s="4">
        <v>3360</v>
      </c>
      <c r="X65" s="5">
        <v>3.2</v>
      </c>
      <c r="Y65" s="5">
        <v>16.8</v>
      </c>
      <c r="Z65" s="6">
        <f t="shared" ref="Z65:Z94" si="16">100*W65/(Y65*720)</f>
        <v>27.777777777777779</v>
      </c>
      <c r="AB65" s="4">
        <v>3891</v>
      </c>
      <c r="AC65" s="5">
        <v>3</v>
      </c>
      <c r="AD65" s="5">
        <v>15.6</v>
      </c>
      <c r="AE65" s="6">
        <f t="shared" ref="AE65:AE94" si="17">100*AB65/(AD65*744)</f>
        <v>33.52460711331679</v>
      </c>
      <c r="AG65" s="4">
        <v>3638</v>
      </c>
      <c r="AH65" s="5">
        <v>4.7</v>
      </c>
      <c r="AI65" s="5">
        <v>15.6</v>
      </c>
      <c r="AJ65" s="6">
        <f t="shared" ref="AJ65:AJ94" si="18">100*AG65/(AI65*744)</f>
        <v>31.3447752963882</v>
      </c>
      <c r="AL65" s="4">
        <v>3494</v>
      </c>
      <c r="AM65" s="5">
        <v>8.5</v>
      </c>
      <c r="AN65" s="5">
        <v>14.9</v>
      </c>
      <c r="AO65" s="6">
        <f t="shared" ref="AO65:AO94" si="19">100*AL65/(AN65*696)</f>
        <v>33.692046594152586</v>
      </c>
      <c r="AQ65" s="4">
        <v>3467</v>
      </c>
      <c r="AR65" s="5">
        <v>5.7</v>
      </c>
      <c r="AS65" s="5">
        <v>14.6</v>
      </c>
      <c r="AT65" s="6">
        <f t="shared" ref="AT65:AT94" si="20">100*AQ65/(AS65*744)</f>
        <v>31.917439976432465</v>
      </c>
      <c r="AV65" s="4">
        <v>3244</v>
      </c>
      <c r="AW65" s="5">
        <v>2.1</v>
      </c>
      <c r="AX65" s="5">
        <v>15.1</v>
      </c>
      <c r="AY65" s="6">
        <f t="shared" ref="AY65:AY94" si="21">100*AV65/(AX65*720)</f>
        <v>29.838116261957321</v>
      </c>
      <c r="BA65" s="4">
        <v>3305</v>
      </c>
      <c r="BB65" s="5">
        <v>3.7</v>
      </c>
      <c r="BC65" s="5">
        <v>13.6</v>
      </c>
      <c r="BD65" s="6">
        <f t="shared" ref="BD65:BD94" si="22">100*BA65/(BC65*744)</f>
        <v>32.663266919671095</v>
      </c>
      <c r="BF65" s="4">
        <v>3229</v>
      </c>
      <c r="BG65" s="5">
        <v>4.5999999999999996</v>
      </c>
      <c r="BH65" s="5">
        <v>14.5</v>
      </c>
      <c r="BI65" s="6">
        <f t="shared" ref="BI65:BI94" si="23">100*BF65/(BH65*720)</f>
        <v>30.92911877394636</v>
      </c>
    </row>
    <row r="66" spans="1:61" x14ac:dyDescent="0.25">
      <c r="A66" s="3" t="s">
        <v>67</v>
      </c>
      <c r="B66" s="3">
        <v>90501</v>
      </c>
      <c r="C66" s="4">
        <v>17025</v>
      </c>
      <c r="D66" s="5">
        <v>24.3</v>
      </c>
      <c r="E66" s="5">
        <v>36.799999999999997</v>
      </c>
      <c r="F66" s="6">
        <f t="shared" si="12"/>
        <v>62.182240532959334</v>
      </c>
      <c r="H66" s="4">
        <v>17527</v>
      </c>
      <c r="I66" s="5">
        <v>29.3</v>
      </c>
      <c r="J66" s="5">
        <v>37.5</v>
      </c>
      <c r="K66" s="6">
        <f t="shared" si="13"/>
        <v>62.820788530465947</v>
      </c>
      <c r="M66" s="4">
        <v>13378</v>
      </c>
      <c r="N66" s="5">
        <v>21.9</v>
      </c>
      <c r="O66" s="5">
        <v>36.5</v>
      </c>
      <c r="P66" s="6">
        <f t="shared" si="14"/>
        <v>50.905631659056318</v>
      </c>
      <c r="R66" s="4">
        <v>13203</v>
      </c>
      <c r="S66" s="5">
        <v>17.600000000000001</v>
      </c>
      <c r="T66" s="5">
        <v>33.5</v>
      </c>
      <c r="U66" s="6">
        <f t="shared" si="15"/>
        <v>52.973038035628313</v>
      </c>
      <c r="W66" s="4">
        <v>13630</v>
      </c>
      <c r="X66" s="5">
        <v>24.6</v>
      </c>
      <c r="Y66" s="5">
        <v>31.3</v>
      </c>
      <c r="Z66" s="6">
        <f t="shared" si="16"/>
        <v>60.481008164714233</v>
      </c>
      <c r="AB66" s="4">
        <v>15041</v>
      </c>
      <c r="AC66" s="5">
        <v>24.5</v>
      </c>
      <c r="AD66" s="5">
        <v>37</v>
      </c>
      <c r="AE66" s="6">
        <f t="shared" si="17"/>
        <v>54.638913106655039</v>
      </c>
      <c r="AG66" s="4">
        <v>14359</v>
      </c>
      <c r="AH66" s="5">
        <v>23.9</v>
      </c>
      <c r="AI66" s="5">
        <v>33.9</v>
      </c>
      <c r="AJ66" s="6">
        <f t="shared" si="18"/>
        <v>56.931360421226252</v>
      </c>
      <c r="AL66" s="4">
        <v>13942</v>
      </c>
      <c r="AM66" s="5">
        <v>24.7</v>
      </c>
      <c r="AN66" s="5">
        <v>33.4</v>
      </c>
      <c r="AO66" s="6">
        <f t="shared" si="19"/>
        <v>59.974877830545807</v>
      </c>
      <c r="AQ66" s="4">
        <v>14059</v>
      </c>
      <c r="AR66" s="5">
        <v>28.9</v>
      </c>
      <c r="AS66" s="5">
        <v>33.4</v>
      </c>
      <c r="AT66" s="6">
        <f t="shared" si="20"/>
        <v>56.576363402227805</v>
      </c>
      <c r="AV66" s="4">
        <v>12540</v>
      </c>
      <c r="AW66" s="5">
        <v>19.600000000000001</v>
      </c>
      <c r="AX66" s="5">
        <v>33.4</v>
      </c>
      <c r="AY66" s="6">
        <f t="shared" si="21"/>
        <v>52.145708582834331</v>
      </c>
      <c r="BA66" s="4">
        <v>13476</v>
      </c>
      <c r="BB66" s="5">
        <v>15</v>
      </c>
      <c r="BC66" s="5">
        <v>38.299999999999997</v>
      </c>
      <c r="BD66" s="6">
        <f t="shared" si="22"/>
        <v>47.292175524298834</v>
      </c>
      <c r="BF66" s="4">
        <v>14588</v>
      </c>
      <c r="BG66" s="5">
        <v>20.6</v>
      </c>
      <c r="BH66" s="5">
        <v>39</v>
      </c>
      <c r="BI66" s="6">
        <f t="shared" si="23"/>
        <v>51.951566951566953</v>
      </c>
    </row>
    <row r="67" spans="1:61" x14ac:dyDescent="0.25">
      <c r="A67" s="3" t="s">
        <v>67</v>
      </c>
      <c r="B67" s="3">
        <v>52523</v>
      </c>
      <c r="C67" s="4">
        <v>16926</v>
      </c>
      <c r="D67" s="5">
        <v>38.200000000000003</v>
      </c>
      <c r="E67" s="5">
        <v>55.4</v>
      </c>
      <c r="F67" s="6">
        <f t="shared" si="12"/>
        <v>41.064981949458485</v>
      </c>
      <c r="H67" s="4">
        <v>15655</v>
      </c>
      <c r="I67" s="5">
        <v>39.1</v>
      </c>
      <c r="J67" s="5">
        <v>55.4</v>
      </c>
      <c r="K67" s="6">
        <f t="shared" si="13"/>
        <v>37.981347773766551</v>
      </c>
      <c r="M67" s="4">
        <v>13075</v>
      </c>
      <c r="N67" s="5">
        <v>29</v>
      </c>
      <c r="O67" s="5">
        <v>51.8</v>
      </c>
      <c r="P67" s="6">
        <f t="shared" si="14"/>
        <v>35.057378807378811</v>
      </c>
      <c r="R67" s="4">
        <v>14257</v>
      </c>
      <c r="S67" s="5">
        <v>39.4</v>
      </c>
      <c r="T67" s="5">
        <v>56.3</v>
      </c>
      <c r="U67" s="6">
        <f t="shared" si="15"/>
        <v>34.036650814568652</v>
      </c>
      <c r="W67" s="4">
        <v>16901</v>
      </c>
      <c r="X67" s="5">
        <v>47.7</v>
      </c>
      <c r="Y67" s="5">
        <v>58.4</v>
      </c>
      <c r="Z67" s="6">
        <f t="shared" si="16"/>
        <v>40.194539573820393</v>
      </c>
      <c r="AB67" s="4">
        <v>19320</v>
      </c>
      <c r="AC67" s="5">
        <v>47</v>
      </c>
      <c r="AD67" s="5">
        <v>62</v>
      </c>
      <c r="AE67" s="6">
        <f t="shared" si="17"/>
        <v>41.883454734651401</v>
      </c>
      <c r="AG67" s="4">
        <v>18432</v>
      </c>
      <c r="AH67" s="5">
        <v>36</v>
      </c>
      <c r="AI67" s="5">
        <v>62.4</v>
      </c>
      <c r="AJ67" s="6">
        <f t="shared" si="18"/>
        <v>39.702233250620345</v>
      </c>
      <c r="AL67" s="4">
        <v>16656</v>
      </c>
      <c r="AM67" s="5">
        <v>45.4</v>
      </c>
      <c r="AN67" s="5">
        <v>65</v>
      </c>
      <c r="AO67" s="6">
        <f t="shared" si="19"/>
        <v>36.816976127320956</v>
      </c>
      <c r="AQ67" s="4">
        <v>16091</v>
      </c>
      <c r="AR67" s="5">
        <v>48.5</v>
      </c>
      <c r="AS67" s="5">
        <v>57</v>
      </c>
      <c r="AT67" s="6">
        <f t="shared" si="20"/>
        <v>37.943312582531597</v>
      </c>
      <c r="AV67" s="4">
        <v>13275</v>
      </c>
      <c r="AW67" s="5">
        <v>25.8</v>
      </c>
      <c r="AX67" s="5">
        <v>54.8</v>
      </c>
      <c r="AY67" s="6">
        <f t="shared" si="21"/>
        <v>33.645072992700733</v>
      </c>
      <c r="BA67" s="4">
        <v>12992</v>
      </c>
      <c r="BB67" s="5">
        <v>21.7</v>
      </c>
      <c r="BC67" s="5">
        <v>45.6</v>
      </c>
      <c r="BD67" s="6">
        <f t="shared" si="22"/>
        <v>38.294661384644407</v>
      </c>
      <c r="BF67" s="4">
        <v>12135</v>
      </c>
      <c r="BG67" s="5">
        <v>16.5</v>
      </c>
      <c r="BH67" s="5">
        <v>49</v>
      </c>
      <c r="BI67" s="6">
        <f t="shared" si="23"/>
        <v>34.396258503401363</v>
      </c>
    </row>
    <row r="68" spans="1:61" x14ac:dyDescent="0.25">
      <c r="A68" s="3" t="s">
        <v>67</v>
      </c>
      <c r="B68" s="3">
        <v>52506</v>
      </c>
      <c r="C68" s="4">
        <v>15784</v>
      </c>
      <c r="D68" s="5">
        <v>23.2</v>
      </c>
      <c r="E68" s="5">
        <v>34.9</v>
      </c>
      <c r="F68" s="6">
        <f t="shared" si="12"/>
        <v>60.788119666019661</v>
      </c>
      <c r="H68" s="4">
        <v>15940</v>
      </c>
      <c r="I68" s="5">
        <v>21.2</v>
      </c>
      <c r="J68" s="5">
        <v>35.6</v>
      </c>
      <c r="K68" s="6">
        <f t="shared" si="13"/>
        <v>60.181829165156458</v>
      </c>
      <c r="M68" s="4">
        <v>14826</v>
      </c>
      <c r="N68" s="5">
        <v>20.6</v>
      </c>
      <c r="O68" s="5">
        <v>35.200000000000003</v>
      </c>
      <c r="P68" s="6">
        <f t="shared" si="14"/>
        <v>58.499053030303024</v>
      </c>
      <c r="R68" s="4">
        <v>15447</v>
      </c>
      <c r="S68" s="5">
        <v>20</v>
      </c>
      <c r="T68" s="5">
        <v>36.200000000000003</v>
      </c>
      <c r="U68" s="6">
        <f t="shared" si="15"/>
        <v>57.353858492247362</v>
      </c>
      <c r="W68" s="4">
        <v>15036</v>
      </c>
      <c r="X68" s="5">
        <v>26.4</v>
      </c>
      <c r="Y68" s="5">
        <v>36.1</v>
      </c>
      <c r="Z68" s="6">
        <f t="shared" si="16"/>
        <v>57.848568790397046</v>
      </c>
      <c r="AB68" s="4">
        <v>16199</v>
      </c>
      <c r="AC68" s="5">
        <v>20.8</v>
      </c>
      <c r="AD68" s="5">
        <v>37.1</v>
      </c>
      <c r="AE68" s="6">
        <f t="shared" si="17"/>
        <v>58.686925774570327</v>
      </c>
      <c r="AG68" s="4">
        <v>15915</v>
      </c>
      <c r="AH68" s="5">
        <v>27</v>
      </c>
      <c r="AI68" s="5">
        <v>34</v>
      </c>
      <c r="AJ68" s="6">
        <f t="shared" si="18"/>
        <v>62.915085388994306</v>
      </c>
      <c r="AL68" s="4">
        <v>14889</v>
      </c>
      <c r="AM68" s="5">
        <v>22.4</v>
      </c>
      <c r="AN68" s="5">
        <v>35.799999999999997</v>
      </c>
      <c r="AO68" s="6">
        <f t="shared" si="19"/>
        <v>59.754864188017727</v>
      </c>
      <c r="AQ68" s="4">
        <v>16074</v>
      </c>
      <c r="AR68" s="5">
        <v>14.7</v>
      </c>
      <c r="AS68" s="5">
        <v>37.200000000000003</v>
      </c>
      <c r="AT68" s="6">
        <f t="shared" si="20"/>
        <v>58.077523413111336</v>
      </c>
      <c r="AV68" s="4">
        <v>15536</v>
      </c>
      <c r="AW68" s="5">
        <v>27.1</v>
      </c>
      <c r="AX68" s="5">
        <v>35.1</v>
      </c>
      <c r="AY68" s="6">
        <f t="shared" si="21"/>
        <v>61.475150364039251</v>
      </c>
      <c r="BA68" s="4">
        <v>15634</v>
      </c>
      <c r="BB68" s="5">
        <v>18.100000000000001</v>
      </c>
      <c r="BC68" s="5">
        <v>34.6</v>
      </c>
      <c r="BD68" s="6">
        <f t="shared" si="22"/>
        <v>60.732488035303618</v>
      </c>
      <c r="BF68" s="4">
        <v>15747</v>
      </c>
      <c r="BG68" s="5">
        <v>31.9</v>
      </c>
      <c r="BH68" s="5">
        <v>33.4</v>
      </c>
      <c r="BI68" s="6">
        <f t="shared" si="23"/>
        <v>65.481536926147712</v>
      </c>
    </row>
    <row r="69" spans="1:61" x14ac:dyDescent="0.25">
      <c r="A69" s="3" t="s">
        <v>67</v>
      </c>
      <c r="B69" s="3">
        <v>61582</v>
      </c>
      <c r="C69" s="4">
        <v>33732</v>
      </c>
      <c r="D69" s="5">
        <v>56.2</v>
      </c>
      <c r="E69" s="5">
        <v>61</v>
      </c>
      <c r="F69" s="6">
        <f t="shared" si="12"/>
        <v>74.325753569539927</v>
      </c>
      <c r="H69" s="4">
        <v>34249</v>
      </c>
      <c r="I69" s="5">
        <v>47.3</v>
      </c>
      <c r="J69" s="5">
        <v>63.3</v>
      </c>
      <c r="K69" s="6">
        <f t="shared" si="13"/>
        <v>72.722910190422809</v>
      </c>
      <c r="M69" s="4">
        <v>30256</v>
      </c>
      <c r="N69" s="5">
        <v>46.7</v>
      </c>
      <c r="O69" s="5">
        <v>63.2</v>
      </c>
      <c r="P69" s="6">
        <f t="shared" si="14"/>
        <v>66.490857946554144</v>
      </c>
      <c r="R69" s="4">
        <v>28652</v>
      </c>
      <c r="S69" s="5">
        <v>51.8</v>
      </c>
      <c r="T69" s="5">
        <v>60.8</v>
      </c>
      <c r="U69" s="6">
        <f t="shared" si="15"/>
        <v>63.340053763440864</v>
      </c>
      <c r="W69" s="4">
        <v>23712</v>
      </c>
      <c r="X69" s="5">
        <v>35</v>
      </c>
      <c r="Y69" s="5">
        <v>54.2</v>
      </c>
      <c r="Z69" s="6">
        <f t="shared" si="16"/>
        <v>60.76260762607626</v>
      </c>
      <c r="AB69" s="4">
        <v>24512</v>
      </c>
      <c r="AC69" s="5">
        <v>47.8</v>
      </c>
      <c r="AD69" s="5">
        <v>53.7</v>
      </c>
      <c r="AE69" s="6">
        <f t="shared" si="17"/>
        <v>61.352395827075945</v>
      </c>
      <c r="AG69" s="4">
        <v>25338</v>
      </c>
      <c r="AH69" s="5">
        <v>52.6</v>
      </c>
      <c r="AI69" s="5">
        <v>55</v>
      </c>
      <c r="AJ69" s="6">
        <f t="shared" si="18"/>
        <v>61.920821114369502</v>
      </c>
      <c r="AL69" s="4">
        <v>23696</v>
      </c>
      <c r="AM69" s="5">
        <v>36.200000000000003</v>
      </c>
      <c r="AN69" s="5">
        <v>52.3</v>
      </c>
      <c r="AO69" s="6">
        <f t="shared" si="19"/>
        <v>65.097470385266263</v>
      </c>
      <c r="AQ69" s="4">
        <v>24992</v>
      </c>
      <c r="AR69" s="5">
        <v>36.6</v>
      </c>
      <c r="AS69" s="5">
        <v>52.6</v>
      </c>
      <c r="AT69" s="6">
        <f t="shared" si="20"/>
        <v>63.861973097837193</v>
      </c>
      <c r="AV69" s="4">
        <v>24149</v>
      </c>
      <c r="AW69" s="5">
        <v>40.700000000000003</v>
      </c>
      <c r="AX69" s="5">
        <v>59.6</v>
      </c>
      <c r="AY69" s="6">
        <f t="shared" si="21"/>
        <v>56.27563385533184</v>
      </c>
      <c r="BA69" s="4">
        <v>28755</v>
      </c>
      <c r="BB69" s="5">
        <v>33.5</v>
      </c>
      <c r="BC69" s="5">
        <v>59.5</v>
      </c>
      <c r="BD69" s="6">
        <f t="shared" si="22"/>
        <v>64.956627812415292</v>
      </c>
      <c r="BF69" s="4">
        <v>32836</v>
      </c>
      <c r="BG69" s="5">
        <v>40.5</v>
      </c>
      <c r="BH69" s="5">
        <v>66.599999999999994</v>
      </c>
      <c r="BI69" s="6">
        <f t="shared" si="23"/>
        <v>68.476810143476825</v>
      </c>
    </row>
    <row r="70" spans="1:61" x14ac:dyDescent="0.25">
      <c r="A70" s="3" t="s">
        <v>67</v>
      </c>
      <c r="B70" s="3">
        <v>46656</v>
      </c>
      <c r="C70" s="4">
        <v>11913</v>
      </c>
      <c r="D70" s="5">
        <v>23.2</v>
      </c>
      <c r="E70" s="5">
        <v>36.5</v>
      </c>
      <c r="F70" s="6">
        <f t="shared" si="12"/>
        <v>43.868758285461773</v>
      </c>
      <c r="H70" s="4">
        <v>12358</v>
      </c>
      <c r="I70" s="5">
        <v>23.6</v>
      </c>
      <c r="J70" s="5">
        <v>38.6</v>
      </c>
      <c r="K70" s="6">
        <f t="shared" si="13"/>
        <v>43.031645217003728</v>
      </c>
      <c r="M70" s="4">
        <v>9718</v>
      </c>
      <c r="N70" s="5">
        <v>15.3</v>
      </c>
      <c r="O70" s="5">
        <v>34.700000000000003</v>
      </c>
      <c r="P70" s="6">
        <f t="shared" si="14"/>
        <v>38.896894012167785</v>
      </c>
      <c r="R70" s="4">
        <v>11350</v>
      </c>
      <c r="S70" s="5">
        <v>31.9</v>
      </c>
      <c r="T70" s="5">
        <v>36.4</v>
      </c>
      <c r="U70" s="6">
        <f t="shared" si="15"/>
        <v>41.910374571664896</v>
      </c>
      <c r="W70" s="4">
        <v>12881</v>
      </c>
      <c r="X70" s="5">
        <v>23.8</v>
      </c>
      <c r="Y70" s="5">
        <v>39.4</v>
      </c>
      <c r="Z70" s="6">
        <f t="shared" si="16"/>
        <v>45.406796390298929</v>
      </c>
      <c r="AB70" s="4">
        <v>15442</v>
      </c>
      <c r="AC70" s="5">
        <v>34.4</v>
      </c>
      <c r="AD70" s="5">
        <v>39.6</v>
      </c>
      <c r="AE70" s="6">
        <f t="shared" si="17"/>
        <v>52.412566525469749</v>
      </c>
      <c r="AG70" s="4">
        <v>16175</v>
      </c>
      <c r="AH70" s="5">
        <v>35.799999999999997</v>
      </c>
      <c r="AI70" s="5">
        <v>40.6</v>
      </c>
      <c r="AJ70" s="6">
        <f t="shared" si="18"/>
        <v>53.548254674506062</v>
      </c>
      <c r="AL70" s="4">
        <v>14873</v>
      </c>
      <c r="AM70" s="5">
        <v>36.6</v>
      </c>
      <c r="AN70" s="5">
        <v>41.8</v>
      </c>
      <c r="AO70" s="6">
        <f t="shared" si="19"/>
        <v>51.12261453005555</v>
      </c>
      <c r="AQ70" s="4">
        <v>14678</v>
      </c>
      <c r="AR70" s="5">
        <v>29.6</v>
      </c>
      <c r="AS70" s="5">
        <v>41.8</v>
      </c>
      <c r="AT70" s="6">
        <f t="shared" si="20"/>
        <v>47.197355558985443</v>
      </c>
      <c r="AV70" s="4">
        <v>13382</v>
      </c>
      <c r="AW70" s="5">
        <v>19</v>
      </c>
      <c r="AX70" s="5">
        <v>39.799999999999997</v>
      </c>
      <c r="AY70" s="6">
        <f t="shared" si="21"/>
        <v>46.69877163595757</v>
      </c>
      <c r="BA70" s="4">
        <v>11427</v>
      </c>
      <c r="BB70" s="5">
        <v>21.8</v>
      </c>
      <c r="BC70" s="5">
        <v>35.200000000000003</v>
      </c>
      <c r="BD70" s="6">
        <f t="shared" si="22"/>
        <v>43.633156158357764</v>
      </c>
      <c r="BF70" s="4">
        <v>11008</v>
      </c>
      <c r="BG70" s="5">
        <v>14.2</v>
      </c>
      <c r="BH70" s="5">
        <v>34.799999999999997</v>
      </c>
      <c r="BI70" s="6">
        <f t="shared" si="23"/>
        <v>43.933588761174974</v>
      </c>
    </row>
    <row r="71" spans="1:61" x14ac:dyDescent="0.25">
      <c r="A71" s="3" t="s">
        <v>67</v>
      </c>
      <c r="B71" s="3">
        <v>70567</v>
      </c>
      <c r="C71" s="4">
        <v>6903</v>
      </c>
      <c r="D71" s="5">
        <v>13</v>
      </c>
      <c r="E71" s="5">
        <v>26.8</v>
      </c>
      <c r="F71" s="6">
        <f t="shared" si="12"/>
        <v>34.620245546461241</v>
      </c>
      <c r="H71" s="4">
        <v>8219</v>
      </c>
      <c r="I71" s="5">
        <v>10.3</v>
      </c>
      <c r="J71" s="5">
        <v>30</v>
      </c>
      <c r="K71" s="6">
        <f t="shared" si="13"/>
        <v>36.823476702508962</v>
      </c>
      <c r="M71" s="4">
        <v>8049</v>
      </c>
      <c r="N71" s="5">
        <v>10.6</v>
      </c>
      <c r="O71" s="5">
        <v>32.200000000000003</v>
      </c>
      <c r="P71" s="6">
        <f t="shared" si="14"/>
        <v>34.717908902691505</v>
      </c>
      <c r="R71" s="4">
        <v>7485</v>
      </c>
      <c r="S71" s="5">
        <v>23.4</v>
      </c>
      <c r="T71" s="5">
        <v>31.4</v>
      </c>
      <c r="U71" s="6">
        <f t="shared" si="15"/>
        <v>32.039757550852684</v>
      </c>
      <c r="W71" s="4">
        <v>7213</v>
      </c>
      <c r="X71" s="5">
        <v>13.4</v>
      </c>
      <c r="Y71" s="5">
        <v>29.2</v>
      </c>
      <c r="Z71" s="6">
        <f t="shared" si="16"/>
        <v>34.308409436834097</v>
      </c>
      <c r="AB71" s="4">
        <v>8031</v>
      </c>
      <c r="AC71" s="5">
        <v>17.8</v>
      </c>
      <c r="AD71" s="5">
        <v>30.9</v>
      </c>
      <c r="AE71" s="6">
        <f t="shared" si="17"/>
        <v>34.933187180290219</v>
      </c>
      <c r="AG71" s="4">
        <v>9001</v>
      </c>
      <c r="AH71" s="5">
        <v>20.9</v>
      </c>
      <c r="AI71" s="5">
        <v>32.299999999999997</v>
      </c>
      <c r="AJ71" s="6">
        <f t="shared" si="18"/>
        <v>37.45547454975199</v>
      </c>
      <c r="AL71" s="4">
        <v>7889</v>
      </c>
      <c r="AM71" s="5">
        <v>30.1</v>
      </c>
      <c r="AN71" s="5">
        <v>33.700000000000003</v>
      </c>
      <c r="AO71" s="6">
        <f t="shared" si="19"/>
        <v>33.634332685289401</v>
      </c>
      <c r="AQ71" s="4">
        <v>7869</v>
      </c>
      <c r="AR71" s="5">
        <v>31.7</v>
      </c>
      <c r="AS71" s="5">
        <v>32.1</v>
      </c>
      <c r="AT71" s="6">
        <f t="shared" si="20"/>
        <v>32.948949854285999</v>
      </c>
      <c r="AV71" s="4">
        <v>7250</v>
      </c>
      <c r="AW71" s="5">
        <v>11</v>
      </c>
      <c r="AX71" s="5">
        <v>31.4</v>
      </c>
      <c r="AY71" s="6">
        <f t="shared" si="21"/>
        <v>32.068294409058737</v>
      </c>
      <c r="BA71" s="4">
        <v>6916</v>
      </c>
      <c r="BB71" s="5">
        <v>9</v>
      </c>
      <c r="BC71" s="5">
        <v>26.1</v>
      </c>
      <c r="BD71" s="6">
        <f t="shared" si="22"/>
        <v>35.615704692456639</v>
      </c>
      <c r="BF71" s="4">
        <v>6313</v>
      </c>
      <c r="BG71" s="5">
        <v>5.2</v>
      </c>
      <c r="BH71" s="5">
        <v>25.1</v>
      </c>
      <c r="BI71" s="6">
        <f t="shared" si="23"/>
        <v>34.932492253209382</v>
      </c>
    </row>
    <row r="72" spans="1:61" x14ac:dyDescent="0.25">
      <c r="A72" s="3" t="s">
        <v>67</v>
      </c>
      <c r="B72" s="3">
        <v>76348</v>
      </c>
      <c r="C72" s="4">
        <v>18890</v>
      </c>
      <c r="D72" s="5">
        <v>26.2</v>
      </c>
      <c r="E72" s="5">
        <v>56.3</v>
      </c>
      <c r="F72" s="6">
        <f t="shared" si="12"/>
        <v>45.09730896312</v>
      </c>
      <c r="H72" s="4">
        <v>19683</v>
      </c>
      <c r="I72" s="5">
        <v>29.6</v>
      </c>
      <c r="J72" s="5">
        <v>56.4</v>
      </c>
      <c r="K72" s="6">
        <f t="shared" si="13"/>
        <v>46.907172271791353</v>
      </c>
      <c r="M72" s="4">
        <v>19594</v>
      </c>
      <c r="N72" s="5">
        <v>37.299999999999997</v>
      </c>
      <c r="O72" s="5">
        <v>56.1</v>
      </c>
      <c r="P72" s="6">
        <f t="shared" si="14"/>
        <v>48.509605862547041</v>
      </c>
      <c r="R72" s="4">
        <v>18866</v>
      </c>
      <c r="S72" s="5">
        <v>19.399999999999999</v>
      </c>
      <c r="T72" s="5">
        <v>46.9</v>
      </c>
      <c r="U72" s="6">
        <f t="shared" si="15"/>
        <v>54.067221496205612</v>
      </c>
      <c r="W72" s="4">
        <v>19768</v>
      </c>
      <c r="X72" s="5">
        <v>25.8</v>
      </c>
      <c r="Y72" s="5">
        <v>50.8</v>
      </c>
      <c r="Z72" s="6">
        <f t="shared" si="16"/>
        <v>54.046369203849515</v>
      </c>
      <c r="AB72" s="4">
        <v>19140</v>
      </c>
      <c r="AC72" s="5">
        <v>15.7</v>
      </c>
      <c r="AD72" s="5">
        <v>54.8</v>
      </c>
      <c r="AE72" s="6">
        <f t="shared" si="17"/>
        <v>46.944902283965156</v>
      </c>
      <c r="AG72" s="4">
        <v>17284</v>
      </c>
      <c r="AH72" s="5">
        <v>12.7</v>
      </c>
      <c r="AI72" s="5">
        <v>46.3</v>
      </c>
      <c r="AJ72" s="6">
        <f t="shared" si="18"/>
        <v>50.175340811444769</v>
      </c>
      <c r="AL72" s="4">
        <v>15569</v>
      </c>
      <c r="AM72" s="5">
        <v>24.1</v>
      </c>
      <c r="AN72" s="5">
        <v>45.8</v>
      </c>
      <c r="AO72" s="6">
        <f t="shared" si="19"/>
        <v>48.841163479395675</v>
      </c>
      <c r="AQ72" s="4">
        <v>16492</v>
      </c>
      <c r="AR72" s="5">
        <v>13.7</v>
      </c>
      <c r="AS72" s="5">
        <v>49.4</v>
      </c>
      <c r="AT72" s="6">
        <f t="shared" si="20"/>
        <v>44.871794871794876</v>
      </c>
      <c r="AV72" s="4">
        <v>14314</v>
      </c>
      <c r="AW72" s="5">
        <v>8.1999999999999993</v>
      </c>
      <c r="AX72" s="5">
        <v>49.7</v>
      </c>
      <c r="AY72" s="6">
        <f t="shared" si="21"/>
        <v>40.001117818019225</v>
      </c>
      <c r="BA72" s="4">
        <v>15052</v>
      </c>
      <c r="BB72" s="5">
        <v>8.9</v>
      </c>
      <c r="BC72" s="5">
        <v>50</v>
      </c>
      <c r="BD72" s="6">
        <f t="shared" si="22"/>
        <v>40.462365591397848</v>
      </c>
      <c r="BF72" s="4">
        <v>16525</v>
      </c>
      <c r="BG72" s="5">
        <v>13.8</v>
      </c>
      <c r="BH72" s="5">
        <v>49.9</v>
      </c>
      <c r="BI72" s="6">
        <f t="shared" si="23"/>
        <v>45.99476731240258</v>
      </c>
    </row>
    <row r="73" spans="1:61" x14ac:dyDescent="0.25">
      <c r="A73" s="3" t="s">
        <v>67</v>
      </c>
      <c r="B73" s="3">
        <v>77432</v>
      </c>
      <c r="C73" s="4">
        <v>10765</v>
      </c>
      <c r="D73" s="5">
        <v>20.8</v>
      </c>
      <c r="E73" s="5">
        <v>33.1</v>
      </c>
      <c r="F73" s="6">
        <f t="shared" si="12"/>
        <v>43.713250820257933</v>
      </c>
      <c r="H73" s="4">
        <v>12108</v>
      </c>
      <c r="I73" s="5">
        <v>23.3</v>
      </c>
      <c r="J73" s="5">
        <v>37.299999999999997</v>
      </c>
      <c r="K73" s="6">
        <f t="shared" si="13"/>
        <v>43.630545706131635</v>
      </c>
      <c r="M73" s="4">
        <v>11265</v>
      </c>
      <c r="N73" s="5">
        <v>20.100000000000001</v>
      </c>
      <c r="O73" s="5">
        <v>32.299999999999997</v>
      </c>
      <c r="P73" s="6">
        <f t="shared" si="14"/>
        <v>48.439112487100111</v>
      </c>
      <c r="R73" s="4">
        <v>12250</v>
      </c>
      <c r="S73" s="5">
        <v>23.2</v>
      </c>
      <c r="T73" s="5">
        <v>33.4</v>
      </c>
      <c r="U73" s="6">
        <f t="shared" si="15"/>
        <v>49.296568154014551</v>
      </c>
      <c r="W73" s="4">
        <v>10980</v>
      </c>
      <c r="X73" s="5">
        <v>23.8</v>
      </c>
      <c r="Y73" s="5">
        <v>30.6</v>
      </c>
      <c r="Z73" s="6">
        <f t="shared" si="16"/>
        <v>49.83660130718954</v>
      </c>
      <c r="AB73" s="4">
        <v>11827</v>
      </c>
      <c r="AC73" s="5">
        <v>22.7</v>
      </c>
      <c r="AD73" s="5">
        <v>33.6</v>
      </c>
      <c r="AE73" s="6">
        <f t="shared" si="17"/>
        <v>47.31102790578597</v>
      </c>
      <c r="AG73" s="4">
        <v>12285</v>
      </c>
      <c r="AH73" s="5">
        <v>21.9</v>
      </c>
      <c r="AI73" s="5">
        <v>33.799999999999997</v>
      </c>
      <c r="AJ73" s="6">
        <f t="shared" si="18"/>
        <v>48.852357320099259</v>
      </c>
      <c r="AL73" s="4">
        <v>11113</v>
      </c>
      <c r="AM73" s="5">
        <v>21.7</v>
      </c>
      <c r="AN73" s="5">
        <v>32.6</v>
      </c>
      <c r="AO73" s="6">
        <f t="shared" si="19"/>
        <v>48.978386573584366</v>
      </c>
      <c r="AQ73" s="4">
        <v>12015</v>
      </c>
      <c r="AR73" s="5">
        <v>22.6</v>
      </c>
      <c r="AS73" s="5">
        <v>33.1</v>
      </c>
      <c r="AT73" s="6">
        <f t="shared" si="20"/>
        <v>48.78910437579183</v>
      </c>
      <c r="AV73" s="4">
        <v>10757</v>
      </c>
      <c r="AW73" s="5">
        <v>15.6</v>
      </c>
      <c r="AX73" s="5">
        <v>27.8</v>
      </c>
      <c r="AY73" s="6">
        <f t="shared" si="21"/>
        <v>53.742006394884093</v>
      </c>
      <c r="BA73" s="4">
        <v>10693</v>
      </c>
      <c r="BB73" s="5">
        <v>19.7</v>
      </c>
      <c r="BC73" s="5">
        <v>32.4</v>
      </c>
      <c r="BD73" s="6">
        <f t="shared" si="22"/>
        <v>44.358987123324042</v>
      </c>
      <c r="BF73" s="4">
        <v>10673</v>
      </c>
      <c r="BG73" s="5">
        <v>11.4</v>
      </c>
      <c r="BH73" s="5">
        <v>39.700000000000003</v>
      </c>
      <c r="BI73" s="6">
        <f t="shared" si="23"/>
        <v>37.339070808844106</v>
      </c>
    </row>
    <row r="74" spans="1:61" x14ac:dyDescent="0.25">
      <c r="A74" s="3" t="s">
        <v>67</v>
      </c>
      <c r="B74" s="3">
        <v>29337</v>
      </c>
      <c r="C74" s="4">
        <v>15794</v>
      </c>
      <c r="D74" s="5">
        <v>30.2</v>
      </c>
      <c r="E74" s="5">
        <v>43.6</v>
      </c>
      <c r="F74" s="6">
        <f t="shared" si="12"/>
        <v>48.689207852421816</v>
      </c>
      <c r="H74" s="4">
        <v>15536</v>
      </c>
      <c r="I74" s="5">
        <v>34.200000000000003</v>
      </c>
      <c r="J74" s="5">
        <v>39.299999999999997</v>
      </c>
      <c r="K74" s="6">
        <f t="shared" si="13"/>
        <v>53.134148677118397</v>
      </c>
      <c r="M74" s="4">
        <v>14274</v>
      </c>
      <c r="N74" s="5">
        <v>32.700000000000003</v>
      </c>
      <c r="O74" s="5">
        <v>41.9</v>
      </c>
      <c r="P74" s="6">
        <f t="shared" si="14"/>
        <v>47.315035799522676</v>
      </c>
      <c r="R74" s="4">
        <v>13636</v>
      </c>
      <c r="S74" s="5">
        <v>26.5</v>
      </c>
      <c r="T74" s="5">
        <v>37.799999999999997</v>
      </c>
      <c r="U74" s="6">
        <f t="shared" si="15"/>
        <v>48.486658701712471</v>
      </c>
      <c r="W74" s="4">
        <v>11974</v>
      </c>
      <c r="X74" s="5">
        <v>26.1</v>
      </c>
      <c r="Y74" s="5">
        <v>39.799999999999997</v>
      </c>
      <c r="Z74" s="6">
        <f t="shared" si="16"/>
        <v>41.785315466219991</v>
      </c>
      <c r="AB74" s="4">
        <v>11840</v>
      </c>
      <c r="AC74" s="5">
        <v>28.8</v>
      </c>
      <c r="AD74" s="5">
        <v>39.1</v>
      </c>
      <c r="AE74" s="6">
        <f t="shared" si="17"/>
        <v>40.700712262464592</v>
      </c>
      <c r="AG74" s="4">
        <v>11534</v>
      </c>
      <c r="AH74" s="5">
        <v>32.200000000000003</v>
      </c>
      <c r="AI74" s="5">
        <v>36</v>
      </c>
      <c r="AJ74" s="6">
        <f t="shared" si="18"/>
        <v>43.063022700119475</v>
      </c>
      <c r="AL74" s="4">
        <v>11089</v>
      </c>
      <c r="AM74" s="5">
        <v>26.1</v>
      </c>
      <c r="AN74" s="5">
        <v>37.299999999999997</v>
      </c>
      <c r="AO74" s="6">
        <f t="shared" si="19"/>
        <v>42.714400172567871</v>
      </c>
      <c r="AQ74" s="4">
        <v>10501</v>
      </c>
      <c r="AR74" s="5">
        <v>23.5</v>
      </c>
      <c r="AS74" s="5">
        <v>39.5</v>
      </c>
      <c r="AT74" s="6">
        <f t="shared" si="20"/>
        <v>35.732271675513815</v>
      </c>
      <c r="AV74" s="4">
        <v>10399</v>
      </c>
      <c r="AW74" s="5">
        <v>7.5</v>
      </c>
      <c r="AX74" s="5">
        <v>37.9</v>
      </c>
      <c r="AY74" s="6">
        <f t="shared" si="21"/>
        <v>38.10832600410437</v>
      </c>
      <c r="BA74" s="4">
        <v>12771</v>
      </c>
      <c r="BB74" s="5">
        <v>35.9</v>
      </c>
      <c r="BC74" s="5">
        <v>42</v>
      </c>
      <c r="BD74" s="6">
        <f t="shared" si="22"/>
        <v>40.869815668202762</v>
      </c>
      <c r="BF74" s="4">
        <v>15028</v>
      </c>
      <c r="BG74" s="5">
        <v>14.8</v>
      </c>
      <c r="BH74" s="5">
        <v>44.4</v>
      </c>
      <c r="BI74" s="6">
        <f t="shared" si="23"/>
        <v>47.009509509509506</v>
      </c>
    </row>
    <row r="75" spans="1:61" x14ac:dyDescent="0.25">
      <c r="A75" s="3" t="s">
        <v>67</v>
      </c>
      <c r="B75" s="3">
        <v>29747</v>
      </c>
      <c r="C75" s="4">
        <v>6258</v>
      </c>
      <c r="D75" s="5">
        <v>9.9</v>
      </c>
      <c r="E75" s="5">
        <v>24.1</v>
      </c>
      <c r="F75" s="6">
        <f t="shared" si="12"/>
        <v>34.901619595770306</v>
      </c>
      <c r="H75" s="4">
        <v>5927</v>
      </c>
      <c r="I75" s="5">
        <v>9.6999999999999993</v>
      </c>
      <c r="J75" s="5">
        <v>24.1</v>
      </c>
      <c r="K75" s="6">
        <f t="shared" si="13"/>
        <v>33.055592736358363</v>
      </c>
      <c r="M75" s="4">
        <v>5257</v>
      </c>
      <c r="N75" s="5">
        <v>10.8</v>
      </c>
      <c r="O75" s="5">
        <v>25.1</v>
      </c>
      <c r="P75" s="6">
        <f t="shared" si="14"/>
        <v>29.089198760513501</v>
      </c>
      <c r="R75" s="4">
        <v>6771</v>
      </c>
      <c r="S75" s="5">
        <v>22.1</v>
      </c>
      <c r="T75" s="5">
        <v>29</v>
      </c>
      <c r="U75" s="6">
        <f t="shared" si="15"/>
        <v>31.382091212458288</v>
      </c>
      <c r="W75" s="4">
        <v>8279</v>
      </c>
      <c r="X75" s="5">
        <v>20.7</v>
      </c>
      <c r="Y75" s="5">
        <v>30.4</v>
      </c>
      <c r="Z75" s="6">
        <f t="shared" si="16"/>
        <v>37.824378654970758</v>
      </c>
      <c r="AB75" s="4">
        <v>10506</v>
      </c>
      <c r="AC75" s="5">
        <v>30.8</v>
      </c>
      <c r="AD75" s="5">
        <v>44</v>
      </c>
      <c r="AE75" s="6">
        <f t="shared" si="17"/>
        <v>32.093108504398828</v>
      </c>
      <c r="AG75" s="4">
        <v>10748</v>
      </c>
      <c r="AH75" s="5">
        <v>23.2</v>
      </c>
      <c r="AI75" s="5">
        <v>39.200000000000003</v>
      </c>
      <c r="AJ75" s="6">
        <f t="shared" si="18"/>
        <v>36.852644283519858</v>
      </c>
      <c r="AL75" s="4">
        <v>10394</v>
      </c>
      <c r="AM75" s="5">
        <v>31.4</v>
      </c>
      <c r="AN75" s="5">
        <v>39.700000000000003</v>
      </c>
      <c r="AO75" s="6">
        <f t="shared" si="19"/>
        <v>37.616896841251915</v>
      </c>
      <c r="AQ75" s="4">
        <v>10302</v>
      </c>
      <c r="AR75" s="5">
        <v>33.299999999999997</v>
      </c>
      <c r="AS75" s="5">
        <v>39.9</v>
      </c>
      <c r="AT75" s="6">
        <f t="shared" si="20"/>
        <v>34.703694720672651</v>
      </c>
      <c r="AV75" s="4">
        <v>8150</v>
      </c>
      <c r="AW75" s="5">
        <v>11.8</v>
      </c>
      <c r="AX75" s="5">
        <v>28.9</v>
      </c>
      <c r="AY75" s="6">
        <f t="shared" si="21"/>
        <v>39.167627835447902</v>
      </c>
      <c r="BA75" s="4">
        <v>7631</v>
      </c>
      <c r="BB75" s="5">
        <v>20.8</v>
      </c>
      <c r="BC75" s="5">
        <v>29.6</v>
      </c>
      <c r="BD75" s="6">
        <f t="shared" si="22"/>
        <v>34.651082534147051</v>
      </c>
      <c r="BF75" s="4">
        <v>5706</v>
      </c>
      <c r="BG75" s="5">
        <v>4.7</v>
      </c>
      <c r="BH75" s="5">
        <v>25</v>
      </c>
      <c r="BI75" s="6">
        <f t="shared" si="23"/>
        <v>31.7</v>
      </c>
    </row>
    <row r="76" spans="1:61" x14ac:dyDescent="0.25">
      <c r="A76" s="3" t="s">
        <v>67</v>
      </c>
      <c r="B76" s="3">
        <v>32206</v>
      </c>
      <c r="C76" s="4">
        <v>20626</v>
      </c>
      <c r="D76" s="5">
        <v>36.799999999999997</v>
      </c>
      <c r="E76" s="5">
        <v>55.8</v>
      </c>
      <c r="F76" s="6">
        <f t="shared" si="12"/>
        <v>49.683007669480098</v>
      </c>
      <c r="H76" s="4">
        <v>20639</v>
      </c>
      <c r="I76" s="5">
        <v>41.5</v>
      </c>
      <c r="J76" s="5">
        <v>49.5</v>
      </c>
      <c r="K76" s="6">
        <f t="shared" si="13"/>
        <v>56.041598783534269</v>
      </c>
      <c r="M76" s="4">
        <v>20388</v>
      </c>
      <c r="N76" s="5">
        <v>34.5</v>
      </c>
      <c r="O76" s="5">
        <v>51.5</v>
      </c>
      <c r="P76" s="6">
        <f t="shared" si="14"/>
        <v>54.983818770226534</v>
      </c>
      <c r="R76" s="4">
        <v>20910</v>
      </c>
      <c r="S76" s="5">
        <v>35.799999999999997</v>
      </c>
      <c r="T76" s="5">
        <v>57</v>
      </c>
      <c r="U76" s="6">
        <f t="shared" si="15"/>
        <v>49.306734578381437</v>
      </c>
      <c r="W76" s="4">
        <v>15751</v>
      </c>
      <c r="X76" s="5">
        <v>34.5</v>
      </c>
      <c r="Y76" s="5">
        <v>52.9</v>
      </c>
      <c r="Z76" s="6">
        <f t="shared" si="16"/>
        <v>41.354232304137788</v>
      </c>
      <c r="AB76" s="4">
        <v>15247</v>
      </c>
      <c r="AC76" s="5">
        <v>39.9</v>
      </c>
      <c r="AD76" s="5">
        <v>47.6</v>
      </c>
      <c r="AE76" s="6">
        <f t="shared" si="17"/>
        <v>43.053108340110235</v>
      </c>
      <c r="AG76" s="4">
        <v>15111</v>
      </c>
      <c r="AH76" s="5">
        <v>37</v>
      </c>
      <c r="AI76" s="5">
        <v>46.3</v>
      </c>
      <c r="AJ76" s="6">
        <f t="shared" si="18"/>
        <v>43.867135790427092</v>
      </c>
      <c r="AL76" s="4">
        <v>13425</v>
      </c>
      <c r="AM76" s="5">
        <v>31.4</v>
      </c>
      <c r="AN76" s="5">
        <v>42.1</v>
      </c>
      <c r="AO76" s="6">
        <f t="shared" si="19"/>
        <v>45.816610697026782</v>
      </c>
      <c r="AQ76" s="4">
        <v>14326</v>
      </c>
      <c r="AR76" s="5">
        <v>32.200000000000003</v>
      </c>
      <c r="AS76" s="5">
        <v>41.6</v>
      </c>
      <c r="AT76" s="6">
        <f t="shared" si="20"/>
        <v>46.286962365591393</v>
      </c>
      <c r="AV76" s="4">
        <v>14893</v>
      </c>
      <c r="AW76" s="5">
        <v>21.2</v>
      </c>
      <c r="AX76" s="5">
        <v>45.2</v>
      </c>
      <c r="AY76" s="6">
        <f t="shared" si="21"/>
        <v>45.762659783677478</v>
      </c>
      <c r="BA76" s="4">
        <v>17830</v>
      </c>
      <c r="BB76" s="5">
        <v>36.5</v>
      </c>
      <c r="BC76" s="5">
        <v>46.7</v>
      </c>
      <c r="BD76" s="6">
        <f t="shared" si="22"/>
        <v>51.317031613363724</v>
      </c>
      <c r="BF76" s="4">
        <v>18844</v>
      </c>
      <c r="BG76" s="5">
        <v>30.7</v>
      </c>
      <c r="BH76" s="5">
        <v>50.3</v>
      </c>
      <c r="BI76" s="6">
        <f t="shared" si="23"/>
        <v>52.032250938811572</v>
      </c>
    </row>
    <row r="77" spans="1:61" x14ac:dyDescent="0.25">
      <c r="A77" s="3" t="s">
        <v>67</v>
      </c>
      <c r="B77" s="3">
        <v>94407</v>
      </c>
      <c r="C77" s="4">
        <v>8019</v>
      </c>
      <c r="D77" s="5">
        <v>17.2</v>
      </c>
      <c r="E77" s="5">
        <v>26.7</v>
      </c>
      <c r="F77" s="6">
        <f t="shared" si="12"/>
        <v>40.367886915549114</v>
      </c>
      <c r="H77" s="4">
        <v>8881</v>
      </c>
      <c r="I77" s="5">
        <v>20</v>
      </c>
      <c r="J77" s="5">
        <v>25.7</v>
      </c>
      <c r="K77" s="6">
        <f t="shared" si="13"/>
        <v>46.446801389063218</v>
      </c>
      <c r="M77" s="4">
        <v>8449</v>
      </c>
      <c r="N77" s="5">
        <v>16</v>
      </c>
      <c r="O77" s="5">
        <v>29.1</v>
      </c>
      <c r="P77" s="6">
        <f t="shared" si="14"/>
        <v>40.325505918289423</v>
      </c>
      <c r="R77" s="4">
        <v>8780</v>
      </c>
      <c r="S77" s="5">
        <v>12.7</v>
      </c>
      <c r="T77" s="5">
        <v>26</v>
      </c>
      <c r="U77" s="6">
        <f t="shared" si="15"/>
        <v>45.388751033912321</v>
      </c>
      <c r="W77" s="4">
        <v>9157</v>
      </c>
      <c r="X77" s="5">
        <v>22.7</v>
      </c>
      <c r="Y77" s="5">
        <v>31.3</v>
      </c>
      <c r="Z77" s="6">
        <f t="shared" si="16"/>
        <v>40.63276535321264</v>
      </c>
      <c r="AB77" s="4">
        <v>10520</v>
      </c>
      <c r="AC77" s="5">
        <v>20.9</v>
      </c>
      <c r="AD77" s="5">
        <v>28.8</v>
      </c>
      <c r="AE77" s="6">
        <f t="shared" si="17"/>
        <v>49.096475507765831</v>
      </c>
      <c r="AG77" s="4">
        <v>10582</v>
      </c>
      <c r="AH77" s="5">
        <v>21.9</v>
      </c>
      <c r="AI77" s="5">
        <v>28.4</v>
      </c>
      <c r="AJ77" s="6">
        <f t="shared" si="18"/>
        <v>50.081402392851736</v>
      </c>
      <c r="AL77" s="4">
        <v>9431</v>
      </c>
      <c r="AM77" s="5">
        <v>23.6</v>
      </c>
      <c r="AN77" s="5">
        <v>26.6</v>
      </c>
      <c r="AO77" s="6">
        <f t="shared" si="19"/>
        <v>50.940929910984352</v>
      </c>
      <c r="AQ77" s="4">
        <v>9914</v>
      </c>
      <c r="AR77" s="5">
        <v>23.9</v>
      </c>
      <c r="AS77" s="5">
        <v>27.7</v>
      </c>
      <c r="AT77" s="6">
        <f t="shared" si="20"/>
        <v>48.105663600015532</v>
      </c>
      <c r="AV77" s="4">
        <v>8180</v>
      </c>
      <c r="AW77" s="5">
        <v>16.100000000000001</v>
      </c>
      <c r="AX77" s="5">
        <v>23.5</v>
      </c>
      <c r="AY77" s="6">
        <f t="shared" si="21"/>
        <v>48.3451536643026</v>
      </c>
      <c r="BA77" s="4">
        <v>7866</v>
      </c>
      <c r="BB77" s="5">
        <v>8.1999999999999993</v>
      </c>
      <c r="BC77" s="5">
        <v>24.8</v>
      </c>
      <c r="BD77" s="6">
        <f t="shared" si="22"/>
        <v>42.63137356919875</v>
      </c>
      <c r="BF77" s="4">
        <v>7748</v>
      </c>
      <c r="BG77" s="5">
        <v>17.600000000000001</v>
      </c>
      <c r="BH77" s="5">
        <v>24.4</v>
      </c>
      <c r="BI77" s="6">
        <f t="shared" si="23"/>
        <v>44.102914389799636</v>
      </c>
    </row>
    <row r="78" spans="1:61" x14ac:dyDescent="0.25">
      <c r="A78" s="3" t="s">
        <v>67</v>
      </c>
      <c r="B78" s="3">
        <v>9266</v>
      </c>
      <c r="C78" s="4">
        <v>5478</v>
      </c>
      <c r="D78" s="5">
        <v>16.5</v>
      </c>
      <c r="E78" s="5">
        <v>26.3</v>
      </c>
      <c r="F78" s="6">
        <f t="shared" si="12"/>
        <v>27.995829755918066</v>
      </c>
      <c r="H78" s="4">
        <v>5489</v>
      </c>
      <c r="I78" s="5">
        <v>16</v>
      </c>
      <c r="J78" s="5">
        <v>28</v>
      </c>
      <c r="K78" s="6">
        <f t="shared" si="13"/>
        <v>26.348886328725037</v>
      </c>
      <c r="M78" s="4">
        <v>5069</v>
      </c>
      <c r="N78" s="5">
        <v>3.7</v>
      </c>
      <c r="O78" s="5">
        <v>26.5</v>
      </c>
      <c r="P78" s="6">
        <f t="shared" si="14"/>
        <v>26.567085953878408</v>
      </c>
      <c r="R78" s="4">
        <v>5221</v>
      </c>
      <c r="S78" s="5">
        <v>21.1</v>
      </c>
      <c r="T78" s="5">
        <v>23.9</v>
      </c>
      <c r="U78" s="6">
        <f t="shared" si="15"/>
        <v>29.361812210374772</v>
      </c>
      <c r="W78" s="4">
        <v>5119</v>
      </c>
      <c r="X78" s="5">
        <v>19.7</v>
      </c>
      <c r="Y78" s="5">
        <v>26.2</v>
      </c>
      <c r="Z78" s="6">
        <f t="shared" si="16"/>
        <v>27.136344359626804</v>
      </c>
      <c r="AB78" s="4">
        <v>5510</v>
      </c>
      <c r="AC78" s="5">
        <v>17.899999999999999</v>
      </c>
      <c r="AD78" s="5">
        <v>30.1</v>
      </c>
      <c r="AE78" s="6">
        <f t="shared" si="17"/>
        <v>24.604365377058549</v>
      </c>
      <c r="AG78" s="4">
        <v>5623</v>
      </c>
      <c r="AH78" s="5">
        <v>19.600000000000001</v>
      </c>
      <c r="AI78" s="5">
        <v>27.1</v>
      </c>
      <c r="AJ78" s="6">
        <f t="shared" si="18"/>
        <v>27.8885450144824</v>
      </c>
      <c r="AL78" s="4">
        <v>5352</v>
      </c>
      <c r="AM78" s="5">
        <v>16.7</v>
      </c>
      <c r="AN78" s="5">
        <v>35.9</v>
      </c>
      <c r="AO78" s="6">
        <f t="shared" si="19"/>
        <v>21.419652290846223</v>
      </c>
      <c r="AQ78" s="4">
        <v>5789</v>
      </c>
      <c r="AR78" s="5">
        <v>22.7</v>
      </c>
      <c r="AS78" s="5">
        <v>27.6</v>
      </c>
      <c r="AT78" s="6">
        <f t="shared" si="20"/>
        <v>28.191717313386317</v>
      </c>
      <c r="AV78" s="4">
        <v>5333</v>
      </c>
      <c r="AW78" s="5">
        <v>2.7</v>
      </c>
      <c r="AX78" s="5">
        <v>28.9</v>
      </c>
      <c r="AY78" s="6">
        <f t="shared" si="21"/>
        <v>25.629565551710879</v>
      </c>
      <c r="BA78" s="4">
        <v>5499</v>
      </c>
      <c r="BB78" s="5">
        <v>15.4</v>
      </c>
      <c r="BC78" s="5">
        <v>30.4</v>
      </c>
      <c r="BD78" s="6">
        <f t="shared" si="22"/>
        <v>24.31292444821732</v>
      </c>
      <c r="BF78" s="4">
        <v>5344</v>
      </c>
      <c r="BG78" s="5">
        <v>1.9</v>
      </c>
      <c r="BH78" s="5">
        <v>32.200000000000003</v>
      </c>
      <c r="BI78" s="6">
        <f t="shared" si="23"/>
        <v>23.0503795721187</v>
      </c>
    </row>
    <row r="79" spans="1:61" x14ac:dyDescent="0.25">
      <c r="A79" s="3" t="s">
        <v>67</v>
      </c>
      <c r="B79" s="3">
        <v>9138</v>
      </c>
      <c r="C79" s="4">
        <v>19231</v>
      </c>
      <c r="D79" s="5">
        <v>29.7</v>
      </c>
      <c r="E79" s="5">
        <v>40.200000000000003</v>
      </c>
      <c r="F79" s="6">
        <f t="shared" si="12"/>
        <v>64.298801690472359</v>
      </c>
      <c r="H79" s="4">
        <v>17930</v>
      </c>
      <c r="I79" s="5">
        <v>22.6</v>
      </c>
      <c r="J79" s="5">
        <v>38.799999999999997</v>
      </c>
      <c r="K79" s="6">
        <f t="shared" si="13"/>
        <v>62.112016406163406</v>
      </c>
      <c r="M79" s="4">
        <v>13844</v>
      </c>
      <c r="N79" s="5">
        <v>27.4</v>
      </c>
      <c r="O79" s="5">
        <v>38.6</v>
      </c>
      <c r="P79" s="6">
        <f t="shared" si="14"/>
        <v>49.812895797351757</v>
      </c>
      <c r="R79" s="4">
        <v>15101</v>
      </c>
      <c r="S79" s="5">
        <v>20</v>
      </c>
      <c r="T79" s="5">
        <v>32.5</v>
      </c>
      <c r="U79" s="6">
        <f t="shared" si="15"/>
        <v>62.452440033085196</v>
      </c>
      <c r="W79" s="4">
        <v>13223</v>
      </c>
      <c r="X79" s="5">
        <v>19.8</v>
      </c>
      <c r="Y79" s="5">
        <v>36.5</v>
      </c>
      <c r="Z79" s="6">
        <f t="shared" si="16"/>
        <v>50.315829528158297</v>
      </c>
      <c r="AB79" s="4">
        <v>14601</v>
      </c>
      <c r="AC79" s="5">
        <v>26</v>
      </c>
      <c r="AD79" s="5">
        <v>38.700000000000003</v>
      </c>
      <c r="AE79" s="6">
        <f t="shared" si="17"/>
        <v>50.710594315245473</v>
      </c>
      <c r="AG79" s="4">
        <v>16823</v>
      </c>
      <c r="AH79" s="5">
        <v>43.8</v>
      </c>
      <c r="AI79" s="5">
        <v>48.1</v>
      </c>
      <c r="AJ79" s="6">
        <f t="shared" si="18"/>
        <v>47.009478461091362</v>
      </c>
      <c r="AL79" s="4">
        <v>16673</v>
      </c>
      <c r="AM79" s="5">
        <v>34.5</v>
      </c>
      <c r="AN79" s="5">
        <v>46.2</v>
      </c>
      <c r="AO79" s="6">
        <f t="shared" si="19"/>
        <v>51.851644524058315</v>
      </c>
      <c r="AQ79" s="4">
        <v>15316</v>
      </c>
      <c r="AR79" s="5">
        <v>26.8</v>
      </c>
      <c r="AS79" s="5">
        <v>41.1</v>
      </c>
      <c r="AT79" s="6">
        <f t="shared" si="20"/>
        <v>50.087643565392561</v>
      </c>
      <c r="AV79" s="4">
        <v>13644</v>
      </c>
      <c r="AW79" s="5">
        <v>25</v>
      </c>
      <c r="AX79" s="5">
        <v>37</v>
      </c>
      <c r="AY79" s="6">
        <f t="shared" si="21"/>
        <v>51.216216216216218</v>
      </c>
      <c r="BA79" s="4">
        <v>15076</v>
      </c>
      <c r="BB79" s="5">
        <v>21.8</v>
      </c>
      <c r="BC79" s="5">
        <v>40.4</v>
      </c>
      <c r="BD79" s="6">
        <f t="shared" si="22"/>
        <v>50.15703183221548</v>
      </c>
      <c r="BF79" s="4">
        <v>16475</v>
      </c>
      <c r="BG79" s="5">
        <v>27.1</v>
      </c>
      <c r="BH79" s="5">
        <v>40.1</v>
      </c>
      <c r="BI79" s="6">
        <f t="shared" si="23"/>
        <v>57.062205597118314</v>
      </c>
    </row>
    <row r="80" spans="1:61" x14ac:dyDescent="0.25">
      <c r="A80" s="3" t="s">
        <v>67</v>
      </c>
      <c r="B80" s="3">
        <v>81319</v>
      </c>
      <c r="C80" s="4">
        <v>7798</v>
      </c>
      <c r="D80" s="5">
        <v>14.6</v>
      </c>
      <c r="E80" s="5">
        <v>24.1</v>
      </c>
      <c r="F80" s="6">
        <f t="shared" si="12"/>
        <v>43.490385044393875</v>
      </c>
      <c r="H80" s="4">
        <v>8106</v>
      </c>
      <c r="I80" s="5">
        <v>13.8</v>
      </c>
      <c r="J80" s="5">
        <v>25.3</v>
      </c>
      <c r="K80" s="6">
        <f t="shared" si="13"/>
        <v>43.063878617875808</v>
      </c>
      <c r="M80" s="4">
        <v>7146</v>
      </c>
      <c r="N80" s="5">
        <v>15.5</v>
      </c>
      <c r="O80" s="5">
        <v>26.1</v>
      </c>
      <c r="P80" s="6">
        <f t="shared" si="14"/>
        <v>38.026819923371647</v>
      </c>
      <c r="R80" s="4">
        <v>7157</v>
      </c>
      <c r="S80" s="5">
        <v>20.7</v>
      </c>
      <c r="T80" s="5">
        <v>25</v>
      </c>
      <c r="U80" s="6">
        <f t="shared" si="15"/>
        <v>38.478494623655912</v>
      </c>
      <c r="W80" s="4">
        <v>7145</v>
      </c>
      <c r="X80" s="5">
        <v>18.2</v>
      </c>
      <c r="Y80" s="5">
        <v>25.8</v>
      </c>
      <c r="Z80" s="6">
        <f t="shared" si="16"/>
        <v>38.463608957795003</v>
      </c>
      <c r="AB80" s="4">
        <v>9041</v>
      </c>
      <c r="AC80" s="5">
        <v>19.5</v>
      </c>
      <c r="AD80" s="5">
        <v>28.9</v>
      </c>
      <c r="AE80" s="6">
        <f t="shared" si="17"/>
        <v>42.048033634706258</v>
      </c>
      <c r="AG80" s="4">
        <v>9326</v>
      </c>
      <c r="AH80" s="5">
        <v>19.899999999999999</v>
      </c>
      <c r="AI80" s="5">
        <v>29.1</v>
      </c>
      <c r="AJ80" s="6">
        <f t="shared" si="18"/>
        <v>43.075416620478144</v>
      </c>
      <c r="AL80" s="4">
        <v>8634</v>
      </c>
      <c r="AM80" s="5">
        <v>22.9</v>
      </c>
      <c r="AN80" s="5">
        <v>32.200000000000003</v>
      </c>
      <c r="AO80" s="6">
        <f t="shared" si="19"/>
        <v>38.525380167059325</v>
      </c>
      <c r="AQ80" s="4">
        <v>7784</v>
      </c>
      <c r="AR80" s="5">
        <v>27</v>
      </c>
      <c r="AS80" s="5">
        <v>31</v>
      </c>
      <c r="AT80" s="6">
        <f t="shared" si="20"/>
        <v>33.749566423864032</v>
      </c>
      <c r="AV80" s="4">
        <v>6191</v>
      </c>
      <c r="AW80" s="5">
        <v>1.8</v>
      </c>
      <c r="AX80" s="5">
        <v>23.1</v>
      </c>
      <c r="AY80" s="6">
        <f t="shared" si="21"/>
        <v>37.223424723424721</v>
      </c>
      <c r="BA80" s="4">
        <v>6462</v>
      </c>
      <c r="BB80" s="5">
        <v>11.5</v>
      </c>
      <c r="BC80" s="5">
        <v>24.8</v>
      </c>
      <c r="BD80" s="6">
        <f t="shared" si="22"/>
        <v>35.022112382934445</v>
      </c>
      <c r="BF80" s="4">
        <v>6671</v>
      </c>
      <c r="BG80" s="5">
        <v>6.1</v>
      </c>
      <c r="BH80" s="5">
        <v>25</v>
      </c>
      <c r="BI80" s="6">
        <f t="shared" si="23"/>
        <v>37.06111111111111</v>
      </c>
    </row>
    <row r="81" spans="1:61" x14ac:dyDescent="0.25">
      <c r="A81" s="3" t="s">
        <v>67</v>
      </c>
      <c r="B81" s="3">
        <v>18923</v>
      </c>
      <c r="C81" s="4">
        <v>18754</v>
      </c>
      <c r="D81" s="5">
        <v>25.9</v>
      </c>
      <c r="E81" s="5">
        <v>40.9</v>
      </c>
      <c r="F81" s="6">
        <f t="shared" si="12"/>
        <v>61.630780555774642</v>
      </c>
      <c r="H81" s="4">
        <v>18045</v>
      </c>
      <c r="I81" s="5">
        <v>29.2</v>
      </c>
      <c r="J81" s="5">
        <v>42.7</v>
      </c>
      <c r="K81" s="6">
        <f t="shared" si="13"/>
        <v>56.801012313968414</v>
      </c>
      <c r="M81" s="4">
        <v>13132</v>
      </c>
      <c r="N81" s="5">
        <v>19.100000000000001</v>
      </c>
      <c r="O81" s="5">
        <v>34.799999999999997</v>
      </c>
      <c r="P81" s="6">
        <f t="shared" si="14"/>
        <v>52.410600255427852</v>
      </c>
      <c r="R81" s="4">
        <v>14150</v>
      </c>
      <c r="S81" s="5">
        <v>19.3</v>
      </c>
      <c r="T81" s="5">
        <v>39.799999999999997</v>
      </c>
      <c r="U81" s="6">
        <f t="shared" si="15"/>
        <v>47.785972875128337</v>
      </c>
      <c r="W81" s="4">
        <v>16516</v>
      </c>
      <c r="X81" s="5">
        <v>31</v>
      </c>
      <c r="Y81" s="5">
        <v>37.4</v>
      </c>
      <c r="Z81" s="6">
        <f t="shared" si="16"/>
        <v>61.333927510398098</v>
      </c>
      <c r="AB81" s="4">
        <v>23973</v>
      </c>
      <c r="AC81" s="5">
        <v>43.1</v>
      </c>
      <c r="AD81" s="5">
        <v>55</v>
      </c>
      <c r="AE81" s="6">
        <f t="shared" si="17"/>
        <v>58.585043988269796</v>
      </c>
      <c r="AG81" s="4">
        <v>25368</v>
      </c>
      <c r="AH81" s="5">
        <v>45.5</v>
      </c>
      <c r="AI81" s="5">
        <v>52.1</v>
      </c>
      <c r="AJ81" s="6">
        <f t="shared" si="18"/>
        <v>65.444864095102474</v>
      </c>
      <c r="AL81" s="4">
        <v>23355</v>
      </c>
      <c r="AM81" s="5">
        <v>39.6</v>
      </c>
      <c r="AN81" s="5">
        <v>49.2</v>
      </c>
      <c r="AO81" s="6">
        <f t="shared" si="19"/>
        <v>68.20332211942808</v>
      </c>
      <c r="AQ81" s="4">
        <v>22852</v>
      </c>
      <c r="AR81" s="5">
        <v>39.1</v>
      </c>
      <c r="AS81" s="5">
        <v>44.6</v>
      </c>
      <c r="AT81" s="6">
        <f t="shared" si="20"/>
        <v>68.867833550315822</v>
      </c>
      <c r="AV81" s="4">
        <v>18819</v>
      </c>
      <c r="AW81" s="5">
        <v>27.2</v>
      </c>
      <c r="AX81" s="5">
        <v>45.2</v>
      </c>
      <c r="AY81" s="6">
        <f t="shared" si="21"/>
        <v>57.826327433628315</v>
      </c>
      <c r="BA81" s="4">
        <v>17792</v>
      </c>
      <c r="BB81" s="5">
        <v>29.6</v>
      </c>
      <c r="BC81" s="5">
        <v>40.1</v>
      </c>
      <c r="BD81" s="6">
        <f t="shared" si="22"/>
        <v>59.635856595071459</v>
      </c>
      <c r="BF81" s="4">
        <v>15716</v>
      </c>
      <c r="BG81" s="5">
        <v>19.100000000000001</v>
      </c>
      <c r="BH81" s="5">
        <v>37.1</v>
      </c>
      <c r="BI81" s="6">
        <f t="shared" si="23"/>
        <v>58.834980533093741</v>
      </c>
    </row>
    <row r="82" spans="1:61" x14ac:dyDescent="0.25">
      <c r="A82" s="3" t="s">
        <v>67</v>
      </c>
      <c r="B82" s="3">
        <v>22293</v>
      </c>
      <c r="C82" s="4">
        <v>2673</v>
      </c>
      <c r="D82" s="5">
        <v>3.5</v>
      </c>
      <c r="E82" s="5">
        <v>10.199999999999999</v>
      </c>
      <c r="F82" s="6">
        <f t="shared" si="12"/>
        <v>35.22296015180266</v>
      </c>
      <c r="H82" s="4">
        <v>2679</v>
      </c>
      <c r="I82" s="5">
        <v>2.2999999999999998</v>
      </c>
      <c r="J82" s="5">
        <v>10</v>
      </c>
      <c r="K82" s="6">
        <f t="shared" si="13"/>
        <v>36.008064516129032</v>
      </c>
      <c r="M82" s="4">
        <v>2241</v>
      </c>
      <c r="N82" s="5">
        <v>3.2</v>
      </c>
      <c r="O82" s="5">
        <v>10</v>
      </c>
      <c r="P82" s="6">
        <f t="shared" si="14"/>
        <v>31.125</v>
      </c>
      <c r="R82" s="4">
        <v>1933</v>
      </c>
      <c r="S82" s="5">
        <v>2.1</v>
      </c>
      <c r="T82" s="5">
        <v>8.8000000000000007</v>
      </c>
      <c r="U82" s="6">
        <f t="shared" si="15"/>
        <v>29.524071358748774</v>
      </c>
      <c r="W82" s="4">
        <v>1726</v>
      </c>
      <c r="X82" s="5">
        <v>1.6</v>
      </c>
      <c r="Y82" s="5">
        <v>7.9</v>
      </c>
      <c r="Z82" s="6">
        <f t="shared" si="16"/>
        <v>30.344585091420534</v>
      </c>
      <c r="AB82" s="4">
        <v>2032</v>
      </c>
      <c r="AC82" s="5">
        <v>4.5999999999999996</v>
      </c>
      <c r="AD82" s="5">
        <v>10.7</v>
      </c>
      <c r="AE82" s="6">
        <f t="shared" si="17"/>
        <v>25.525072856999298</v>
      </c>
      <c r="AG82" s="4">
        <v>2493</v>
      </c>
      <c r="AH82" s="5">
        <v>2.2999999999999998</v>
      </c>
      <c r="AI82" s="5">
        <v>10.7</v>
      </c>
      <c r="AJ82" s="6">
        <f t="shared" si="18"/>
        <v>31.315948145914987</v>
      </c>
      <c r="AL82" s="4">
        <v>2617</v>
      </c>
      <c r="AM82" s="5">
        <v>3.7</v>
      </c>
      <c r="AN82" s="5">
        <v>10.7</v>
      </c>
      <c r="AO82" s="6">
        <f t="shared" si="19"/>
        <v>35.14072403050811</v>
      </c>
      <c r="AQ82" s="4">
        <v>2993</v>
      </c>
      <c r="AR82" s="5">
        <v>2.8</v>
      </c>
      <c r="AS82" s="5">
        <v>13</v>
      </c>
      <c r="AT82" s="6">
        <f t="shared" si="20"/>
        <v>30.944995864350702</v>
      </c>
      <c r="AV82" s="4">
        <v>2250</v>
      </c>
      <c r="AW82" s="5">
        <v>3.3</v>
      </c>
      <c r="AX82" s="5">
        <v>13.1</v>
      </c>
      <c r="AY82" s="6">
        <f t="shared" si="21"/>
        <v>23.854961832061068</v>
      </c>
      <c r="BA82" s="4">
        <v>2478</v>
      </c>
      <c r="BB82" s="5">
        <v>3.1</v>
      </c>
      <c r="BC82" s="5">
        <v>11.8</v>
      </c>
      <c r="BD82" s="6">
        <f t="shared" si="22"/>
        <v>28.2258064516129</v>
      </c>
      <c r="BF82" s="4">
        <v>2598</v>
      </c>
      <c r="BG82" s="5">
        <v>4.0999999999999996</v>
      </c>
      <c r="BH82" s="5">
        <v>13.7</v>
      </c>
      <c r="BI82" s="6">
        <f t="shared" si="23"/>
        <v>26.338199513381994</v>
      </c>
    </row>
    <row r="83" spans="1:61" x14ac:dyDescent="0.25">
      <c r="A83" s="3" t="s">
        <v>67</v>
      </c>
      <c r="B83" s="3">
        <v>23790</v>
      </c>
      <c r="C83" s="4">
        <v>16749</v>
      </c>
      <c r="D83" s="5">
        <v>34</v>
      </c>
      <c r="E83" s="5">
        <v>43.3</v>
      </c>
      <c r="F83" s="6">
        <f t="shared" si="12"/>
        <v>51.990985621694115</v>
      </c>
      <c r="H83" s="4">
        <v>16641</v>
      </c>
      <c r="I83" s="5">
        <v>33.299999999999997</v>
      </c>
      <c r="J83" s="5">
        <v>49.4</v>
      </c>
      <c r="K83" s="6">
        <f t="shared" si="13"/>
        <v>45.277197335771191</v>
      </c>
      <c r="M83" s="4">
        <v>11610</v>
      </c>
      <c r="N83" s="5">
        <v>34.1</v>
      </c>
      <c r="O83" s="5">
        <v>50.3</v>
      </c>
      <c r="P83" s="6">
        <f t="shared" si="14"/>
        <v>32.057654075546722</v>
      </c>
      <c r="R83" s="4">
        <v>9541</v>
      </c>
      <c r="S83" s="5">
        <v>14.2</v>
      </c>
      <c r="T83" s="5">
        <v>40.9</v>
      </c>
      <c r="U83" s="6">
        <f t="shared" si="15"/>
        <v>31.354339196045956</v>
      </c>
      <c r="W83" s="4">
        <v>9484</v>
      </c>
      <c r="X83" s="5">
        <v>25.6</v>
      </c>
      <c r="Y83" s="5">
        <v>34.799999999999997</v>
      </c>
      <c r="Z83" s="6">
        <f t="shared" si="16"/>
        <v>37.85121328224777</v>
      </c>
      <c r="AB83" s="4">
        <v>10315</v>
      </c>
      <c r="AC83" s="5">
        <v>28.1</v>
      </c>
      <c r="AD83" s="5">
        <v>35.5</v>
      </c>
      <c r="AE83" s="6">
        <f t="shared" si="17"/>
        <v>39.054217779797064</v>
      </c>
      <c r="AG83" s="4">
        <v>12071</v>
      </c>
      <c r="AH83" s="5">
        <v>30.2</v>
      </c>
      <c r="AI83" s="5">
        <v>36.6</v>
      </c>
      <c r="AJ83" s="6">
        <f t="shared" si="18"/>
        <v>44.329132146424584</v>
      </c>
      <c r="AL83" s="4">
        <v>12810</v>
      </c>
      <c r="AM83" s="5">
        <v>25</v>
      </c>
      <c r="AN83" s="5">
        <v>40.5</v>
      </c>
      <c r="AO83" s="6">
        <f t="shared" si="19"/>
        <v>45.444870157513833</v>
      </c>
      <c r="AQ83" s="4">
        <v>11843</v>
      </c>
      <c r="AR83" s="5">
        <v>22.4</v>
      </c>
      <c r="AS83" s="5">
        <v>38.9</v>
      </c>
      <c r="AT83" s="6">
        <f t="shared" si="20"/>
        <v>40.9203361251624</v>
      </c>
      <c r="AV83" s="4">
        <v>10290</v>
      </c>
      <c r="AW83" s="5">
        <v>11.9</v>
      </c>
      <c r="AX83" s="5">
        <v>34.4</v>
      </c>
      <c r="AY83" s="6">
        <f t="shared" si="21"/>
        <v>41.545542635658911</v>
      </c>
      <c r="BA83" s="4">
        <v>10466</v>
      </c>
      <c r="BB83" s="5">
        <v>24.7</v>
      </c>
      <c r="BC83" s="5">
        <v>43.9</v>
      </c>
      <c r="BD83" s="6">
        <f t="shared" si="22"/>
        <v>32.043745560535925</v>
      </c>
      <c r="BF83" s="4">
        <v>14250</v>
      </c>
      <c r="BG83" s="5">
        <v>18.600000000000001</v>
      </c>
      <c r="BH83" s="5">
        <v>43.9</v>
      </c>
      <c r="BI83" s="6">
        <f t="shared" si="23"/>
        <v>45.083523158694</v>
      </c>
    </row>
    <row r="84" spans="1:61" x14ac:dyDescent="0.25">
      <c r="A84" s="3" t="s">
        <v>67</v>
      </c>
      <c r="B84" s="3">
        <v>64593</v>
      </c>
      <c r="C84" s="4">
        <v>22199</v>
      </c>
      <c r="D84" s="5">
        <v>28.8</v>
      </c>
      <c r="E84" s="5">
        <v>43.7</v>
      </c>
      <c r="F84" s="6">
        <f t="shared" si="12"/>
        <v>68.277724465441295</v>
      </c>
      <c r="H84" s="4">
        <v>23135</v>
      </c>
      <c r="I84" s="5">
        <v>28.1</v>
      </c>
      <c r="J84" s="5">
        <v>45.5</v>
      </c>
      <c r="K84" s="6">
        <f t="shared" si="13"/>
        <v>68.341604631927211</v>
      </c>
      <c r="M84" s="4">
        <v>13909</v>
      </c>
      <c r="N84" s="5">
        <v>39.200000000000003</v>
      </c>
      <c r="O84" s="5">
        <v>46</v>
      </c>
      <c r="P84" s="6">
        <f t="shared" si="14"/>
        <v>41.995772946859901</v>
      </c>
      <c r="R84" s="4">
        <v>13904</v>
      </c>
      <c r="S84" s="5">
        <v>10.199999999999999</v>
      </c>
      <c r="T84" s="5">
        <v>33.1</v>
      </c>
      <c r="U84" s="6">
        <f t="shared" si="15"/>
        <v>56.459734268914659</v>
      </c>
      <c r="W84" s="4">
        <v>14537</v>
      </c>
      <c r="X84" s="5">
        <v>17.899999999999999</v>
      </c>
      <c r="Y84" s="5">
        <v>34.9</v>
      </c>
      <c r="Z84" s="6">
        <f t="shared" si="16"/>
        <v>57.851798790194202</v>
      </c>
      <c r="AB84" s="4">
        <v>14255</v>
      </c>
      <c r="AC84" s="5">
        <v>19.100000000000001</v>
      </c>
      <c r="AD84" s="5">
        <v>37.6</v>
      </c>
      <c r="AE84" s="6">
        <f t="shared" si="17"/>
        <v>50.957303820636007</v>
      </c>
      <c r="AG84" s="4">
        <v>14536</v>
      </c>
      <c r="AH84" s="5">
        <v>22.9</v>
      </c>
      <c r="AI84" s="5">
        <v>36.299999999999997</v>
      </c>
      <c r="AJ84" s="6">
        <f t="shared" si="18"/>
        <v>53.822684321218048</v>
      </c>
      <c r="AL84" s="4">
        <v>13815</v>
      </c>
      <c r="AM84" s="5">
        <v>32.299999999999997</v>
      </c>
      <c r="AN84" s="5">
        <v>36</v>
      </c>
      <c r="AO84" s="6">
        <f t="shared" si="19"/>
        <v>55.136494252873561</v>
      </c>
      <c r="AQ84" s="4">
        <v>14687</v>
      </c>
      <c r="AR84" s="5">
        <v>10.9</v>
      </c>
      <c r="AS84" s="5">
        <v>34.6</v>
      </c>
      <c r="AT84" s="6">
        <f t="shared" si="20"/>
        <v>57.053732363726766</v>
      </c>
      <c r="AV84" s="4">
        <v>13564</v>
      </c>
      <c r="AW84" s="5">
        <v>15.2</v>
      </c>
      <c r="AX84" s="5">
        <v>35.299999999999997</v>
      </c>
      <c r="AY84" s="6">
        <f t="shared" si="21"/>
        <v>53.367957192319807</v>
      </c>
      <c r="BA84" s="4">
        <v>13773</v>
      </c>
      <c r="BB84" s="5">
        <v>12.5</v>
      </c>
      <c r="BC84" s="5">
        <v>35.299999999999997</v>
      </c>
      <c r="BD84" s="6">
        <f t="shared" si="22"/>
        <v>52.442200493466146</v>
      </c>
      <c r="BF84" s="4">
        <v>17712</v>
      </c>
      <c r="BG84" s="5">
        <v>26.2</v>
      </c>
      <c r="BH84" s="5">
        <v>49.4</v>
      </c>
      <c r="BI84" s="6">
        <f t="shared" si="23"/>
        <v>49.797570850202426</v>
      </c>
    </row>
    <row r="85" spans="1:61" x14ac:dyDescent="0.25">
      <c r="A85" s="3" t="s">
        <v>67</v>
      </c>
      <c r="B85" s="3">
        <v>61744</v>
      </c>
      <c r="C85" s="4">
        <v>19503</v>
      </c>
      <c r="D85" s="5">
        <v>39.4</v>
      </c>
      <c r="E85" s="5">
        <v>48.9</v>
      </c>
      <c r="F85" s="6">
        <f t="shared" si="12"/>
        <v>53.606768256481303</v>
      </c>
      <c r="H85" s="4">
        <v>19054</v>
      </c>
      <c r="I85" s="5">
        <v>43</v>
      </c>
      <c r="J85" s="5">
        <v>49.4</v>
      </c>
      <c r="K85" s="6">
        <f t="shared" si="13"/>
        <v>51.842540594662836</v>
      </c>
      <c r="M85" s="4">
        <v>17087</v>
      </c>
      <c r="N85" s="5">
        <v>30.4</v>
      </c>
      <c r="O85" s="5">
        <v>47.9</v>
      </c>
      <c r="P85" s="6">
        <f t="shared" si="14"/>
        <v>49.544769195082345</v>
      </c>
      <c r="R85" s="4">
        <v>16881</v>
      </c>
      <c r="S85" s="5">
        <v>38.4</v>
      </c>
      <c r="T85" s="5">
        <v>44.9</v>
      </c>
      <c r="U85" s="6">
        <f t="shared" si="15"/>
        <v>50.533443494503921</v>
      </c>
      <c r="W85" s="4">
        <v>18857</v>
      </c>
      <c r="X85" s="5">
        <v>38</v>
      </c>
      <c r="Y85" s="5">
        <v>48.3</v>
      </c>
      <c r="Z85" s="6">
        <f t="shared" si="16"/>
        <v>54.224177593742809</v>
      </c>
      <c r="AB85" s="4">
        <v>20792</v>
      </c>
      <c r="AC85" s="5">
        <v>44.4</v>
      </c>
      <c r="AD85" s="5">
        <v>48.7</v>
      </c>
      <c r="AE85" s="6">
        <f t="shared" si="17"/>
        <v>57.384469320615572</v>
      </c>
      <c r="AG85" s="4">
        <v>21728</v>
      </c>
      <c r="AH85" s="5">
        <v>47.1</v>
      </c>
      <c r="AI85" s="5">
        <v>55</v>
      </c>
      <c r="AJ85" s="6">
        <f t="shared" si="18"/>
        <v>53.098729227761488</v>
      </c>
      <c r="AL85" s="4">
        <v>20088</v>
      </c>
      <c r="AM85" s="5">
        <v>45.4</v>
      </c>
      <c r="AN85" s="5">
        <v>54.9</v>
      </c>
      <c r="AO85" s="6">
        <f t="shared" si="19"/>
        <v>52.572074618428488</v>
      </c>
      <c r="AQ85" s="4">
        <v>20969</v>
      </c>
      <c r="AR85" s="5">
        <v>44.8</v>
      </c>
      <c r="AS85" s="5">
        <v>53.8</v>
      </c>
      <c r="AT85" s="6">
        <f t="shared" si="20"/>
        <v>52.386876923691894</v>
      </c>
      <c r="AV85" s="4">
        <v>19253</v>
      </c>
      <c r="AW85" s="5">
        <v>31.4</v>
      </c>
      <c r="AX85" s="5">
        <v>50.7</v>
      </c>
      <c r="AY85" s="6">
        <f t="shared" si="21"/>
        <v>52.742165242165242</v>
      </c>
      <c r="BA85" s="4">
        <v>19925</v>
      </c>
      <c r="BB85" s="5">
        <v>44.6</v>
      </c>
      <c r="BC85" s="5">
        <v>55.6</v>
      </c>
      <c r="BD85" s="6">
        <f t="shared" si="22"/>
        <v>48.16711147211263</v>
      </c>
      <c r="BF85" s="4">
        <v>20148</v>
      </c>
      <c r="BG85" s="5">
        <v>21.3</v>
      </c>
      <c r="BH85" s="5">
        <v>51.4</v>
      </c>
      <c r="BI85" s="6">
        <f t="shared" si="23"/>
        <v>54.442282749675748</v>
      </c>
    </row>
    <row r="86" spans="1:61" x14ac:dyDescent="0.25">
      <c r="A86" s="3" t="s">
        <v>67</v>
      </c>
      <c r="B86" s="3">
        <v>33587</v>
      </c>
      <c r="C86" s="4">
        <v>11485</v>
      </c>
      <c r="D86" s="5">
        <v>22.5</v>
      </c>
      <c r="E86" s="5">
        <v>40</v>
      </c>
      <c r="F86" s="6">
        <f t="shared" si="12"/>
        <v>38.59206989247312</v>
      </c>
      <c r="H86" s="4">
        <v>11779</v>
      </c>
      <c r="I86" s="5">
        <v>32.299999999999997</v>
      </c>
      <c r="J86" s="5">
        <v>37.1</v>
      </c>
      <c r="K86" s="6">
        <f t="shared" si="13"/>
        <v>42.673825464452364</v>
      </c>
      <c r="M86" s="4">
        <v>9619</v>
      </c>
      <c r="N86" s="5">
        <v>16.899999999999999</v>
      </c>
      <c r="O86" s="5">
        <v>35.4</v>
      </c>
      <c r="P86" s="6">
        <f t="shared" si="14"/>
        <v>37.739328311362208</v>
      </c>
      <c r="R86" s="4">
        <v>10091</v>
      </c>
      <c r="S86" s="5">
        <v>23.3</v>
      </c>
      <c r="T86" s="5">
        <v>33.700000000000003</v>
      </c>
      <c r="U86" s="6">
        <f t="shared" si="15"/>
        <v>40.246801314571961</v>
      </c>
      <c r="W86" s="4">
        <v>9782</v>
      </c>
      <c r="X86" s="5">
        <v>21.3</v>
      </c>
      <c r="Y86" s="5">
        <v>36.6</v>
      </c>
      <c r="Z86" s="6">
        <f t="shared" si="16"/>
        <v>37.120522161505768</v>
      </c>
      <c r="AB86" s="4">
        <v>10288</v>
      </c>
      <c r="AC86" s="5">
        <v>15.5</v>
      </c>
      <c r="AD86" s="5">
        <v>32.9</v>
      </c>
      <c r="AE86" s="6">
        <f t="shared" si="17"/>
        <v>42.030264405007031</v>
      </c>
      <c r="AG86" s="4">
        <v>11498</v>
      </c>
      <c r="AH86" s="5">
        <v>18.899999999999999</v>
      </c>
      <c r="AI86" s="5">
        <v>38.1</v>
      </c>
      <c r="AJ86" s="6">
        <f t="shared" si="18"/>
        <v>40.562470013828914</v>
      </c>
      <c r="AL86" s="4">
        <v>11263</v>
      </c>
      <c r="AM86" s="5">
        <v>26.8</v>
      </c>
      <c r="AN86" s="5">
        <v>34.5</v>
      </c>
      <c r="AO86" s="6">
        <f t="shared" si="19"/>
        <v>46.905713809761785</v>
      </c>
      <c r="AQ86" s="4">
        <v>11404</v>
      </c>
      <c r="AR86" s="5">
        <v>33.5</v>
      </c>
      <c r="AS86" s="5">
        <v>34.4</v>
      </c>
      <c r="AT86" s="6">
        <f t="shared" si="20"/>
        <v>44.558014503625913</v>
      </c>
      <c r="AV86" s="4">
        <v>9625</v>
      </c>
      <c r="AW86" s="5">
        <v>12.7</v>
      </c>
      <c r="AX86" s="5">
        <v>29.6</v>
      </c>
      <c r="AY86" s="6">
        <f t="shared" si="21"/>
        <v>45.162349849849846</v>
      </c>
      <c r="BA86" s="4">
        <v>10095</v>
      </c>
      <c r="BB86" s="5">
        <v>14.9</v>
      </c>
      <c r="BC86" s="5">
        <v>33.9</v>
      </c>
      <c r="BD86" s="6">
        <f t="shared" si="22"/>
        <v>40.025216481111428</v>
      </c>
      <c r="BF86" s="4">
        <v>9470</v>
      </c>
      <c r="BG86" s="5">
        <v>18.3</v>
      </c>
      <c r="BH86" s="5">
        <v>32.6</v>
      </c>
      <c r="BI86" s="6">
        <f t="shared" si="23"/>
        <v>40.345944103612815</v>
      </c>
    </row>
    <row r="87" spans="1:61" x14ac:dyDescent="0.25">
      <c r="A87" s="3" t="s">
        <v>67</v>
      </c>
      <c r="B87" s="3">
        <v>60531</v>
      </c>
      <c r="C87" s="4">
        <v>14088</v>
      </c>
      <c r="D87" s="5">
        <v>15</v>
      </c>
      <c r="E87" s="5">
        <v>35.4</v>
      </c>
      <c r="F87" s="6">
        <f t="shared" si="12"/>
        <v>53.490067432112269</v>
      </c>
      <c r="H87" s="4">
        <v>13702</v>
      </c>
      <c r="I87" s="5">
        <v>12.3</v>
      </c>
      <c r="J87" s="5">
        <v>36.4</v>
      </c>
      <c r="K87" s="6">
        <f t="shared" si="13"/>
        <v>50.595238095238095</v>
      </c>
      <c r="M87" s="4">
        <v>11295</v>
      </c>
      <c r="N87" s="5">
        <v>20.9</v>
      </c>
      <c r="O87" s="5">
        <v>37</v>
      </c>
      <c r="P87" s="6">
        <f t="shared" si="14"/>
        <v>42.398648648648646</v>
      </c>
      <c r="R87" s="4">
        <v>15330</v>
      </c>
      <c r="S87" s="5">
        <v>16.3</v>
      </c>
      <c r="T87" s="5">
        <v>40.200000000000003</v>
      </c>
      <c r="U87" s="6">
        <f t="shared" si="15"/>
        <v>51.255817685764718</v>
      </c>
      <c r="W87" s="4">
        <v>14644</v>
      </c>
      <c r="X87" s="5">
        <v>16.399999999999999</v>
      </c>
      <c r="Y87" s="5">
        <v>41.8</v>
      </c>
      <c r="Z87" s="6">
        <f t="shared" si="16"/>
        <v>48.65762892078682</v>
      </c>
      <c r="AB87" s="4">
        <v>15408</v>
      </c>
      <c r="AC87" s="5">
        <v>18.2</v>
      </c>
      <c r="AD87" s="5">
        <v>38.1</v>
      </c>
      <c r="AE87" s="6">
        <f t="shared" si="17"/>
        <v>54.35610871221742</v>
      </c>
      <c r="AG87" s="4">
        <v>15601</v>
      </c>
      <c r="AH87" s="5">
        <v>18.2</v>
      </c>
      <c r="AI87" s="5">
        <v>39.700000000000003</v>
      </c>
      <c r="AJ87" s="6">
        <f t="shared" si="18"/>
        <v>52.818856477343509</v>
      </c>
      <c r="AL87" s="4">
        <v>15467</v>
      </c>
      <c r="AM87" s="5">
        <v>21.7</v>
      </c>
      <c r="AN87" s="5">
        <v>41.7</v>
      </c>
      <c r="AO87" s="6">
        <f t="shared" si="19"/>
        <v>53.291849279197329</v>
      </c>
      <c r="AQ87" s="4">
        <v>16889</v>
      </c>
      <c r="AR87" s="5">
        <v>12.5</v>
      </c>
      <c r="AS87" s="5">
        <v>42.8</v>
      </c>
      <c r="AT87" s="6">
        <f t="shared" si="20"/>
        <v>53.038011255150238</v>
      </c>
      <c r="AV87" s="4">
        <v>15748</v>
      </c>
      <c r="AW87" s="5">
        <v>26.3</v>
      </c>
      <c r="AX87" s="5">
        <v>43.2</v>
      </c>
      <c r="AY87" s="6">
        <f t="shared" si="21"/>
        <v>50.630144032921805</v>
      </c>
      <c r="BA87" s="4">
        <v>14970</v>
      </c>
      <c r="BB87" s="5">
        <v>14.1</v>
      </c>
      <c r="BC87" s="5">
        <v>37.799999999999997</v>
      </c>
      <c r="BD87" s="6">
        <f t="shared" si="22"/>
        <v>53.230073391363717</v>
      </c>
      <c r="BF87" s="4">
        <v>13885</v>
      </c>
      <c r="BG87" s="5">
        <v>19.399999999999999</v>
      </c>
      <c r="BH87" s="5">
        <v>38.4</v>
      </c>
      <c r="BI87" s="6">
        <f t="shared" si="23"/>
        <v>50.220630787037038</v>
      </c>
    </row>
    <row r="88" spans="1:61" x14ac:dyDescent="0.25">
      <c r="A88" s="3" t="s">
        <v>67</v>
      </c>
      <c r="B88" s="3">
        <v>56255</v>
      </c>
      <c r="C88" s="4">
        <v>7261</v>
      </c>
      <c r="D88" s="5">
        <v>19.899999999999999</v>
      </c>
      <c r="E88" s="5">
        <v>26.6</v>
      </c>
      <c r="F88" s="6">
        <f t="shared" si="12"/>
        <v>36.68950602312232</v>
      </c>
      <c r="H88" s="4">
        <v>7920</v>
      </c>
      <c r="I88" s="5">
        <v>23.3</v>
      </c>
      <c r="J88" s="5">
        <v>27.4</v>
      </c>
      <c r="K88" s="6">
        <f t="shared" si="13"/>
        <v>38.850953614315991</v>
      </c>
      <c r="M88" s="4">
        <v>6234</v>
      </c>
      <c r="N88" s="5">
        <v>10.6</v>
      </c>
      <c r="O88" s="5">
        <v>26.6</v>
      </c>
      <c r="P88" s="6">
        <f t="shared" si="14"/>
        <v>32.55012531328321</v>
      </c>
      <c r="R88" s="4">
        <v>7941</v>
      </c>
      <c r="S88" s="5">
        <v>20.399999999999999</v>
      </c>
      <c r="T88" s="5">
        <v>30.5</v>
      </c>
      <c r="U88" s="6">
        <f t="shared" si="15"/>
        <v>34.994711792702276</v>
      </c>
      <c r="W88" s="4">
        <v>7267</v>
      </c>
      <c r="X88" s="5">
        <v>16.100000000000001</v>
      </c>
      <c r="Y88" s="5">
        <v>28</v>
      </c>
      <c r="Z88" s="6">
        <f t="shared" si="16"/>
        <v>36.046626984126981</v>
      </c>
      <c r="AB88" s="4">
        <v>7612</v>
      </c>
      <c r="AC88" s="5">
        <v>16</v>
      </c>
      <c r="AD88" s="5">
        <v>28.7</v>
      </c>
      <c r="AE88" s="6">
        <f t="shared" si="17"/>
        <v>35.648720542504968</v>
      </c>
      <c r="AG88" s="4">
        <v>8404</v>
      </c>
      <c r="AH88" s="5">
        <v>12</v>
      </c>
      <c r="AI88" s="5">
        <v>29.9</v>
      </c>
      <c r="AJ88" s="6">
        <f t="shared" si="18"/>
        <v>37.778257273348437</v>
      </c>
      <c r="AL88" s="4">
        <v>7874</v>
      </c>
      <c r="AM88" s="5">
        <v>20.9</v>
      </c>
      <c r="AN88" s="5">
        <v>30.1</v>
      </c>
      <c r="AO88" s="6">
        <f t="shared" si="19"/>
        <v>37.58544315881926</v>
      </c>
      <c r="AQ88" s="4">
        <v>8071</v>
      </c>
      <c r="AR88" s="5">
        <v>24.5</v>
      </c>
      <c r="AS88" s="5">
        <v>29.8</v>
      </c>
      <c r="AT88" s="6">
        <f t="shared" si="20"/>
        <v>36.403081475066749</v>
      </c>
      <c r="AV88" s="4">
        <v>8258</v>
      </c>
      <c r="AW88" s="5">
        <v>8.8000000000000007</v>
      </c>
      <c r="AX88" s="5">
        <v>31.9</v>
      </c>
      <c r="AY88" s="6">
        <f t="shared" si="21"/>
        <v>35.954371299198883</v>
      </c>
      <c r="BA88" s="4">
        <v>8017</v>
      </c>
      <c r="BB88" s="5">
        <v>20.9</v>
      </c>
      <c r="BC88" s="5">
        <v>30</v>
      </c>
      <c r="BD88" s="6">
        <f t="shared" si="22"/>
        <v>35.918458781362006</v>
      </c>
      <c r="BF88" s="4">
        <v>6855</v>
      </c>
      <c r="BG88" s="5">
        <v>5.9</v>
      </c>
      <c r="BH88" s="5">
        <v>26.5</v>
      </c>
      <c r="BI88" s="6">
        <f t="shared" si="23"/>
        <v>35.927672955974842</v>
      </c>
    </row>
    <row r="89" spans="1:61" x14ac:dyDescent="0.25">
      <c r="A89" s="3" t="s">
        <v>67</v>
      </c>
      <c r="B89" s="3">
        <v>45427</v>
      </c>
      <c r="C89" s="4">
        <v>5266</v>
      </c>
      <c r="D89" s="5">
        <v>4.3</v>
      </c>
      <c r="E89" s="5">
        <v>17.899999999999999</v>
      </c>
      <c r="F89" s="6">
        <f t="shared" si="12"/>
        <v>39.541659157806215</v>
      </c>
      <c r="H89" s="4">
        <v>5062</v>
      </c>
      <c r="I89" s="5">
        <v>7.3</v>
      </c>
      <c r="J89" s="5">
        <v>18.2</v>
      </c>
      <c r="K89" s="6">
        <f t="shared" si="13"/>
        <v>37.383315609122064</v>
      </c>
      <c r="M89" s="4">
        <v>5151</v>
      </c>
      <c r="N89" s="5">
        <v>3.6</v>
      </c>
      <c r="O89" s="5">
        <v>18.399999999999999</v>
      </c>
      <c r="P89" s="6">
        <f t="shared" si="14"/>
        <v>38.881340579710148</v>
      </c>
      <c r="R89" s="4">
        <v>5820</v>
      </c>
      <c r="S89" s="5">
        <v>6</v>
      </c>
      <c r="T89" s="5">
        <v>20</v>
      </c>
      <c r="U89" s="6">
        <f t="shared" si="15"/>
        <v>39.112903225806448</v>
      </c>
      <c r="W89" s="4">
        <v>6095</v>
      </c>
      <c r="X89" s="5">
        <v>6.5</v>
      </c>
      <c r="Y89" s="5">
        <v>19</v>
      </c>
      <c r="Z89" s="6">
        <f t="shared" si="16"/>
        <v>44.554093567251464</v>
      </c>
      <c r="AB89" s="4">
        <v>6578</v>
      </c>
      <c r="AC89" s="5">
        <v>10.7</v>
      </c>
      <c r="AD89" s="5">
        <v>18.600000000000001</v>
      </c>
      <c r="AE89" s="6">
        <f t="shared" si="17"/>
        <v>47.53439704012024</v>
      </c>
      <c r="AG89" s="4">
        <v>6433</v>
      </c>
      <c r="AH89" s="5">
        <v>7.9</v>
      </c>
      <c r="AI89" s="5">
        <v>17.8</v>
      </c>
      <c r="AJ89" s="6">
        <f t="shared" si="18"/>
        <v>48.575872900809472</v>
      </c>
      <c r="AL89" s="4">
        <v>5700</v>
      </c>
      <c r="AM89" s="5">
        <v>4</v>
      </c>
      <c r="AN89" s="5">
        <v>20.5</v>
      </c>
      <c r="AO89" s="6">
        <f t="shared" si="19"/>
        <v>39.949537426408746</v>
      </c>
      <c r="AQ89" s="4">
        <v>5970</v>
      </c>
      <c r="AR89" s="5">
        <v>4.9000000000000004</v>
      </c>
      <c r="AS89" s="5">
        <v>19.899999999999999</v>
      </c>
      <c r="AT89" s="6">
        <f t="shared" si="20"/>
        <v>40.322580645161295</v>
      </c>
      <c r="AV89" s="4">
        <v>5525</v>
      </c>
      <c r="AW89" s="5">
        <v>8.6</v>
      </c>
      <c r="AX89" s="5">
        <v>19.100000000000001</v>
      </c>
      <c r="AY89" s="6">
        <f t="shared" si="21"/>
        <v>40.175974403723089</v>
      </c>
      <c r="BA89" s="4">
        <v>5576</v>
      </c>
      <c r="BB89" s="5">
        <v>4.8</v>
      </c>
      <c r="BC89" s="5">
        <v>19.100000000000001</v>
      </c>
      <c r="BD89" s="6">
        <f t="shared" si="22"/>
        <v>39.238867308450146</v>
      </c>
      <c r="BF89" s="4">
        <v>5344</v>
      </c>
      <c r="BG89" s="5">
        <v>11.9</v>
      </c>
      <c r="BH89" s="5">
        <v>20.3</v>
      </c>
      <c r="BI89" s="6">
        <f t="shared" si="23"/>
        <v>36.562671045429667</v>
      </c>
    </row>
    <row r="90" spans="1:61" x14ac:dyDescent="0.25">
      <c r="A90" s="3" t="s">
        <v>67</v>
      </c>
      <c r="B90" s="3">
        <v>45396</v>
      </c>
      <c r="C90" s="4">
        <v>7917</v>
      </c>
      <c r="D90" s="5">
        <v>21.6</v>
      </c>
      <c r="E90" s="5">
        <v>26.3</v>
      </c>
      <c r="F90" s="6">
        <f t="shared" si="12"/>
        <v>40.460566662578188</v>
      </c>
      <c r="H90" s="4">
        <v>7638</v>
      </c>
      <c r="I90" s="5">
        <v>19.8</v>
      </c>
      <c r="J90" s="5">
        <v>26.4</v>
      </c>
      <c r="K90" s="6">
        <f t="shared" si="13"/>
        <v>38.886852394916914</v>
      </c>
      <c r="M90" s="4">
        <v>5211</v>
      </c>
      <c r="N90" s="5">
        <v>9.1999999999999993</v>
      </c>
      <c r="O90" s="5">
        <v>26.6</v>
      </c>
      <c r="P90" s="6">
        <f t="shared" si="14"/>
        <v>27.208646616541355</v>
      </c>
      <c r="R90" s="4">
        <v>5167</v>
      </c>
      <c r="S90" s="5">
        <v>10.9</v>
      </c>
      <c r="T90" s="5">
        <v>21.5</v>
      </c>
      <c r="U90" s="6">
        <f t="shared" si="15"/>
        <v>32.301825456364092</v>
      </c>
      <c r="W90" s="4">
        <v>5113</v>
      </c>
      <c r="X90" s="5">
        <v>14.5</v>
      </c>
      <c r="Y90" s="5">
        <v>19.7</v>
      </c>
      <c r="Z90" s="6">
        <f t="shared" si="16"/>
        <v>36.047659334461365</v>
      </c>
      <c r="AB90" s="4">
        <v>5525</v>
      </c>
      <c r="AC90" s="5">
        <v>16.2</v>
      </c>
      <c r="AD90" s="5">
        <v>20.8</v>
      </c>
      <c r="AE90" s="6">
        <f t="shared" si="17"/>
        <v>35.70228494623656</v>
      </c>
      <c r="AG90" s="4">
        <v>6383</v>
      </c>
      <c r="AH90" s="5">
        <v>20</v>
      </c>
      <c r="AI90" s="5">
        <v>23.1</v>
      </c>
      <c r="AJ90" s="6">
        <f t="shared" si="18"/>
        <v>37.139831494670204</v>
      </c>
      <c r="AL90" s="4">
        <v>6026</v>
      </c>
      <c r="AM90" s="5">
        <v>19.5</v>
      </c>
      <c r="AN90" s="5">
        <v>22.4</v>
      </c>
      <c r="AO90" s="6">
        <f t="shared" si="19"/>
        <v>38.651990968801314</v>
      </c>
      <c r="AQ90" s="4">
        <v>6003</v>
      </c>
      <c r="AR90" s="5">
        <v>10.3</v>
      </c>
      <c r="AS90" s="5">
        <v>25.8</v>
      </c>
      <c r="AT90" s="6">
        <f t="shared" si="20"/>
        <v>31.273443360840208</v>
      </c>
      <c r="AV90" s="4">
        <v>5706</v>
      </c>
      <c r="AW90" s="5">
        <v>5.9</v>
      </c>
      <c r="AX90" s="5">
        <v>23.1</v>
      </c>
      <c r="AY90" s="6">
        <f t="shared" si="21"/>
        <v>34.307359307359306</v>
      </c>
      <c r="BA90" s="4">
        <v>5741</v>
      </c>
      <c r="BB90" s="5">
        <v>17.600000000000001</v>
      </c>
      <c r="BC90" s="5">
        <v>23.1</v>
      </c>
      <c r="BD90" s="6">
        <f t="shared" si="22"/>
        <v>33.404319694642275</v>
      </c>
      <c r="BF90" s="4">
        <v>6266</v>
      </c>
      <c r="BG90" s="5">
        <v>4.5</v>
      </c>
      <c r="BH90" s="5">
        <v>25</v>
      </c>
      <c r="BI90" s="6">
        <f t="shared" si="23"/>
        <v>34.81111111111111</v>
      </c>
    </row>
    <row r="91" spans="1:61" x14ac:dyDescent="0.25">
      <c r="A91" s="3" t="s">
        <v>67</v>
      </c>
      <c r="B91" s="3">
        <v>90715</v>
      </c>
      <c r="C91" s="4">
        <v>14070</v>
      </c>
      <c r="D91" s="5">
        <v>15.7</v>
      </c>
      <c r="E91" s="5">
        <v>35.9</v>
      </c>
      <c r="F91" s="6">
        <f t="shared" si="12"/>
        <v>52.677688920837454</v>
      </c>
      <c r="H91" s="4">
        <v>13571</v>
      </c>
      <c r="I91" s="5">
        <v>17.600000000000001</v>
      </c>
      <c r="J91" s="5">
        <v>32</v>
      </c>
      <c r="K91" s="6">
        <f t="shared" si="13"/>
        <v>57.001848118279568</v>
      </c>
      <c r="M91" s="4">
        <v>11127</v>
      </c>
      <c r="N91" s="5">
        <v>16.100000000000001</v>
      </c>
      <c r="O91" s="5">
        <v>37.1</v>
      </c>
      <c r="P91" s="6">
        <f t="shared" si="14"/>
        <v>41.655435759209347</v>
      </c>
      <c r="R91" s="4">
        <v>11554</v>
      </c>
      <c r="S91" s="5">
        <v>18.3</v>
      </c>
      <c r="T91" s="5">
        <v>36.299999999999997</v>
      </c>
      <c r="U91" s="6">
        <f t="shared" si="15"/>
        <v>42.781184276785453</v>
      </c>
      <c r="W91" s="4">
        <v>11903</v>
      </c>
      <c r="X91" s="5">
        <v>14.5</v>
      </c>
      <c r="Y91" s="5">
        <v>32.200000000000003</v>
      </c>
      <c r="Z91" s="6">
        <f t="shared" si="16"/>
        <v>51.341442374051063</v>
      </c>
      <c r="AB91" s="4">
        <v>13246</v>
      </c>
      <c r="AC91" s="5">
        <v>17.2</v>
      </c>
      <c r="AD91" s="5">
        <v>35.1</v>
      </c>
      <c r="AE91" s="6">
        <f t="shared" si="17"/>
        <v>50.722972765983513</v>
      </c>
      <c r="AG91" s="4">
        <v>13473</v>
      </c>
      <c r="AH91" s="5">
        <v>16.399999999999999</v>
      </c>
      <c r="AI91" s="5">
        <v>34</v>
      </c>
      <c r="AJ91" s="6">
        <f t="shared" si="18"/>
        <v>53.261385199240983</v>
      </c>
      <c r="AL91" s="4">
        <v>13338</v>
      </c>
      <c r="AM91" s="5">
        <v>19.600000000000001</v>
      </c>
      <c r="AN91" s="5">
        <v>34</v>
      </c>
      <c r="AO91" s="6">
        <f t="shared" si="19"/>
        <v>56.364097363083161</v>
      </c>
      <c r="AQ91" s="4">
        <v>14108</v>
      </c>
      <c r="AR91" s="5">
        <v>25.2</v>
      </c>
      <c r="AS91" s="5">
        <v>36.799999999999997</v>
      </c>
      <c r="AT91" s="6">
        <f t="shared" si="20"/>
        <v>51.528167367928944</v>
      </c>
      <c r="AV91" s="4">
        <v>13316</v>
      </c>
      <c r="AW91" s="5">
        <v>28.1</v>
      </c>
      <c r="AX91" s="5">
        <v>34</v>
      </c>
      <c r="AY91" s="6">
        <f t="shared" si="21"/>
        <v>54.395424836601308</v>
      </c>
      <c r="BA91" s="4">
        <v>14702</v>
      </c>
      <c r="BB91" s="5">
        <v>18.899999999999999</v>
      </c>
      <c r="BC91" s="5">
        <v>35.6</v>
      </c>
      <c r="BD91" s="6">
        <f t="shared" si="22"/>
        <v>55.507732270146185</v>
      </c>
      <c r="BF91" s="4">
        <v>16431</v>
      </c>
      <c r="BG91" s="5">
        <v>35.5</v>
      </c>
      <c r="BH91" s="5">
        <v>40</v>
      </c>
      <c r="BI91" s="6">
        <f t="shared" si="23"/>
        <v>57.052083333333336</v>
      </c>
    </row>
    <row r="92" spans="1:61" x14ac:dyDescent="0.25">
      <c r="A92" s="3" t="s">
        <v>67</v>
      </c>
      <c r="B92" s="3">
        <v>79126</v>
      </c>
      <c r="C92" s="4">
        <v>7971</v>
      </c>
      <c r="D92" s="5">
        <v>23.6</v>
      </c>
      <c r="E92" s="5">
        <v>34.299999999999997</v>
      </c>
      <c r="F92" s="6">
        <f t="shared" si="12"/>
        <v>31.235305181980628</v>
      </c>
      <c r="H92" s="4">
        <v>8403</v>
      </c>
      <c r="I92" s="5">
        <v>27.5</v>
      </c>
      <c r="J92" s="5">
        <v>32.9</v>
      </c>
      <c r="K92" s="6">
        <f t="shared" si="13"/>
        <v>34.329346014315128</v>
      </c>
      <c r="M92" s="4">
        <v>6325</v>
      </c>
      <c r="N92" s="5">
        <v>19.100000000000001</v>
      </c>
      <c r="O92" s="5">
        <v>32.1</v>
      </c>
      <c r="P92" s="6">
        <f t="shared" si="14"/>
        <v>27.366735894773278</v>
      </c>
      <c r="R92" s="4">
        <v>6789</v>
      </c>
      <c r="S92" s="5">
        <v>23.2</v>
      </c>
      <c r="T92" s="5">
        <v>30.8</v>
      </c>
      <c r="U92" s="6">
        <f t="shared" si="15"/>
        <v>29.626623376623375</v>
      </c>
      <c r="W92" s="4">
        <v>6267</v>
      </c>
      <c r="X92" s="5">
        <v>18.7</v>
      </c>
      <c r="Y92" s="5">
        <v>32.9</v>
      </c>
      <c r="Z92" s="6">
        <f t="shared" si="16"/>
        <v>26.4564336372847</v>
      </c>
      <c r="AB92" s="4">
        <v>8133</v>
      </c>
      <c r="AC92" s="5">
        <v>19.8</v>
      </c>
      <c r="AD92" s="5">
        <v>38</v>
      </c>
      <c r="AE92" s="6">
        <f t="shared" si="17"/>
        <v>28.7669779286927</v>
      </c>
      <c r="AG92" s="4">
        <v>8728</v>
      </c>
      <c r="AH92" s="5">
        <v>23.2</v>
      </c>
      <c r="AI92" s="5">
        <v>42.9</v>
      </c>
      <c r="AJ92" s="6">
        <f t="shared" si="18"/>
        <v>27.345414442188638</v>
      </c>
      <c r="AL92" s="4">
        <v>8390</v>
      </c>
      <c r="AM92" s="5">
        <v>20.9</v>
      </c>
      <c r="AN92" s="5">
        <v>36.5</v>
      </c>
      <c r="AO92" s="6">
        <f t="shared" si="19"/>
        <v>33.026295071642259</v>
      </c>
      <c r="AQ92" s="4">
        <v>8680</v>
      </c>
      <c r="AR92" s="5">
        <v>14.7</v>
      </c>
      <c r="AS92" s="5">
        <v>32.700000000000003</v>
      </c>
      <c r="AT92" s="6">
        <f t="shared" si="20"/>
        <v>35.67787971457696</v>
      </c>
      <c r="AV92" s="4">
        <v>6735</v>
      </c>
      <c r="AW92" s="5">
        <v>4.9000000000000004</v>
      </c>
      <c r="AX92" s="5">
        <v>32.299999999999997</v>
      </c>
      <c r="AY92" s="6">
        <f t="shared" si="21"/>
        <v>28.960268317853462</v>
      </c>
      <c r="BA92" s="4">
        <v>6487</v>
      </c>
      <c r="BB92" s="5">
        <v>22.2</v>
      </c>
      <c r="BC92" s="5">
        <v>30.4</v>
      </c>
      <c r="BD92" s="6">
        <f t="shared" si="22"/>
        <v>28.681204018109792</v>
      </c>
      <c r="BF92" s="4">
        <v>6817</v>
      </c>
      <c r="BG92" s="5">
        <v>9.6999999999999993</v>
      </c>
      <c r="BH92" s="5">
        <v>33.200000000000003</v>
      </c>
      <c r="BI92" s="6">
        <f t="shared" si="23"/>
        <v>28.518239625167332</v>
      </c>
    </row>
    <row r="93" spans="1:61" x14ac:dyDescent="0.25">
      <c r="A93" s="3" t="s">
        <v>67</v>
      </c>
      <c r="B93" s="3">
        <v>95411</v>
      </c>
      <c r="C93" s="4">
        <v>31014</v>
      </c>
      <c r="D93" s="5">
        <v>59</v>
      </c>
      <c r="E93" s="5">
        <v>67.8</v>
      </c>
      <c r="F93" s="6">
        <f t="shared" si="12"/>
        <v>61.483014558949478</v>
      </c>
      <c r="H93" s="4">
        <v>32644</v>
      </c>
      <c r="I93" s="5">
        <v>51.6</v>
      </c>
      <c r="J93" s="5">
        <v>72.099999999999994</v>
      </c>
      <c r="K93" s="6">
        <f t="shared" si="13"/>
        <v>60.854846166465343</v>
      </c>
      <c r="M93" s="4">
        <v>28373</v>
      </c>
      <c r="N93" s="5">
        <v>49.3</v>
      </c>
      <c r="O93" s="5">
        <v>76.8</v>
      </c>
      <c r="P93" s="6">
        <f t="shared" si="14"/>
        <v>51.311125578703702</v>
      </c>
      <c r="R93" s="4">
        <v>29169</v>
      </c>
      <c r="S93" s="5">
        <v>41.9</v>
      </c>
      <c r="T93" s="5">
        <v>63.8</v>
      </c>
      <c r="U93" s="6">
        <f t="shared" si="15"/>
        <v>61.450854484781075</v>
      </c>
      <c r="W93" s="4">
        <v>29856</v>
      </c>
      <c r="X93" s="5">
        <v>48.9</v>
      </c>
      <c r="Y93" s="5">
        <v>65.099999999999994</v>
      </c>
      <c r="Z93" s="6">
        <f t="shared" si="16"/>
        <v>63.696876600102414</v>
      </c>
      <c r="AB93" s="4">
        <v>32233</v>
      </c>
      <c r="AC93" s="5">
        <v>55.3</v>
      </c>
      <c r="AD93" s="5">
        <v>67.8</v>
      </c>
      <c r="AE93" s="6">
        <f t="shared" si="17"/>
        <v>63.899593998794685</v>
      </c>
      <c r="AG93" s="4">
        <v>34587</v>
      </c>
      <c r="AH93" s="5">
        <v>64.7</v>
      </c>
      <c r="AI93" s="5">
        <v>76.400000000000006</v>
      </c>
      <c r="AJ93" s="6">
        <f t="shared" si="18"/>
        <v>60.84804087147441</v>
      </c>
      <c r="AL93" s="4">
        <v>32929</v>
      </c>
      <c r="AM93" s="5">
        <v>56.6</v>
      </c>
      <c r="AN93" s="5">
        <v>77.8</v>
      </c>
      <c r="AO93" s="6">
        <f t="shared" si="19"/>
        <v>60.812058623644482</v>
      </c>
      <c r="AQ93" s="4">
        <v>35482</v>
      </c>
      <c r="AR93" s="5">
        <v>48.4</v>
      </c>
      <c r="AS93" s="5">
        <v>74.3</v>
      </c>
      <c r="AT93" s="6">
        <f t="shared" si="20"/>
        <v>64.186891271943153</v>
      </c>
      <c r="AV93" s="4">
        <v>31549</v>
      </c>
      <c r="AW93" s="5">
        <v>32</v>
      </c>
      <c r="AX93" s="5">
        <v>70</v>
      </c>
      <c r="AY93" s="6">
        <f t="shared" si="21"/>
        <v>62.597222222222221</v>
      </c>
      <c r="BA93" s="4">
        <v>31226</v>
      </c>
      <c r="BB93" s="5">
        <v>54.2</v>
      </c>
      <c r="BC93" s="5">
        <v>69.3</v>
      </c>
      <c r="BD93" s="6">
        <f t="shared" si="22"/>
        <v>60.563391208552503</v>
      </c>
      <c r="BF93" s="4">
        <v>29102</v>
      </c>
      <c r="BG93" s="5">
        <v>31.4</v>
      </c>
      <c r="BH93" s="5">
        <v>68.599999999999994</v>
      </c>
      <c r="BI93" s="6">
        <f t="shared" si="23"/>
        <v>58.920472951085202</v>
      </c>
    </row>
    <row r="94" spans="1:61" x14ac:dyDescent="0.25">
      <c r="A94" s="3" t="s">
        <v>67</v>
      </c>
      <c r="B94" s="3">
        <v>93439</v>
      </c>
      <c r="C94" s="4">
        <v>10774</v>
      </c>
      <c r="D94" s="5">
        <v>16.100000000000001</v>
      </c>
      <c r="E94" s="5">
        <v>29</v>
      </c>
      <c r="F94" s="6">
        <f t="shared" si="12"/>
        <v>49.93511308861698</v>
      </c>
      <c r="H94" s="4">
        <v>11217</v>
      </c>
      <c r="I94" s="5">
        <v>14.2</v>
      </c>
      <c r="J94" s="5">
        <v>29.5</v>
      </c>
      <c r="K94" s="6">
        <f t="shared" si="13"/>
        <v>51.107162383816295</v>
      </c>
      <c r="M94" s="4">
        <v>9600</v>
      </c>
      <c r="N94" s="5">
        <v>12.1</v>
      </c>
      <c r="O94" s="5">
        <v>29.5</v>
      </c>
      <c r="P94" s="6">
        <f t="shared" si="14"/>
        <v>45.197740112994353</v>
      </c>
      <c r="R94" s="4">
        <v>10550</v>
      </c>
      <c r="S94" s="5">
        <v>13.9</v>
      </c>
      <c r="T94" s="5">
        <v>28.4</v>
      </c>
      <c r="U94" s="6">
        <f t="shared" si="15"/>
        <v>49.92995608056944</v>
      </c>
      <c r="W94" s="4">
        <v>10751</v>
      </c>
      <c r="X94" s="5">
        <v>16.100000000000001</v>
      </c>
      <c r="Y94" s="5">
        <v>28.4</v>
      </c>
      <c r="Z94" s="6">
        <f t="shared" si="16"/>
        <v>52.577269170579029</v>
      </c>
      <c r="AB94" s="4">
        <v>11739</v>
      </c>
      <c r="AC94" s="5">
        <v>18.3</v>
      </c>
      <c r="AD94" s="5">
        <v>29.2</v>
      </c>
      <c r="AE94" s="6">
        <f t="shared" si="17"/>
        <v>54.035019885108262</v>
      </c>
      <c r="AG94" s="4">
        <v>12500</v>
      </c>
      <c r="AH94" s="5">
        <v>20.3</v>
      </c>
      <c r="AI94" s="5">
        <v>29.6</v>
      </c>
      <c r="AJ94" s="6">
        <f t="shared" si="18"/>
        <v>56.76038942167974</v>
      </c>
      <c r="AL94" s="4">
        <v>11260</v>
      </c>
      <c r="AM94" s="5">
        <v>18</v>
      </c>
      <c r="AN94" s="5">
        <v>33.700000000000003</v>
      </c>
      <c r="AO94" s="6">
        <f t="shared" si="19"/>
        <v>48.006412224154985</v>
      </c>
      <c r="AQ94" s="4">
        <v>11367</v>
      </c>
      <c r="AR94" s="5">
        <v>12.8</v>
      </c>
      <c r="AS94" s="5">
        <v>29.9</v>
      </c>
      <c r="AT94" s="6">
        <f t="shared" si="20"/>
        <v>51.097745172078973</v>
      </c>
      <c r="AV94" s="4">
        <v>9982</v>
      </c>
      <c r="AW94" s="5">
        <v>17.600000000000001</v>
      </c>
      <c r="AX94" s="5">
        <v>28</v>
      </c>
      <c r="AY94" s="6">
        <f t="shared" si="21"/>
        <v>49.513888888888886</v>
      </c>
      <c r="BA94" s="4">
        <v>11380</v>
      </c>
      <c r="BB94" s="5">
        <v>14.8</v>
      </c>
      <c r="BC94" s="5">
        <v>28.3</v>
      </c>
      <c r="BD94" s="6">
        <f t="shared" si="22"/>
        <v>54.048406094456475</v>
      </c>
      <c r="BF94" s="4">
        <v>11525</v>
      </c>
      <c r="BG94" s="5">
        <v>16.3</v>
      </c>
      <c r="BH94" s="5">
        <v>29.8</v>
      </c>
      <c r="BI94" s="6">
        <f t="shared" si="23"/>
        <v>53.714578672632364</v>
      </c>
    </row>
    <row r="95" spans="1:61" x14ac:dyDescent="0.25">
      <c r="F95" s="6"/>
      <c r="K95" s="6"/>
      <c r="P95" s="6"/>
      <c r="U95" s="6"/>
      <c r="Z95" s="6"/>
      <c r="AE95" s="6"/>
      <c r="AJ95" s="6"/>
      <c r="AT95" s="6"/>
      <c r="AY95" s="6"/>
      <c r="BD95" s="6"/>
      <c r="BI95" s="6"/>
    </row>
    <row r="96" spans="1:61" x14ac:dyDescent="0.25">
      <c r="A96" s="3" t="s">
        <v>68</v>
      </c>
      <c r="B96" s="3">
        <v>48345</v>
      </c>
      <c r="C96" s="4">
        <v>12796</v>
      </c>
      <c r="D96" s="5">
        <v>18.8</v>
      </c>
      <c r="E96" s="5">
        <v>43.3</v>
      </c>
      <c r="F96" s="6">
        <f t="shared" ref="F96:F99" si="24">100*C96/(E96*744)</f>
        <v>39.720380441530708</v>
      </c>
      <c r="H96" s="4">
        <v>12817</v>
      </c>
      <c r="I96" s="5">
        <v>16.8</v>
      </c>
      <c r="J96" s="5">
        <v>41.9</v>
      </c>
      <c r="K96" s="6">
        <f t="shared" ref="K96:K99" si="25">100*H96/(J96*744)</f>
        <v>41.114917750917442</v>
      </c>
      <c r="M96" s="4">
        <v>10449</v>
      </c>
      <c r="N96" s="5">
        <v>20.9</v>
      </c>
      <c r="O96" s="5">
        <v>38.5</v>
      </c>
      <c r="P96" s="6">
        <f t="shared" ref="P96:P99" si="26">100*M96/(O96*720)</f>
        <v>37.694805194805198</v>
      </c>
      <c r="R96" s="4">
        <v>11101</v>
      </c>
      <c r="S96" s="5">
        <v>14.3</v>
      </c>
      <c r="T96" s="5">
        <v>37.700000000000003</v>
      </c>
      <c r="U96" s="6">
        <f t="shared" ref="U96:U99" si="27">100*R96/(T96*744)</f>
        <v>39.577450728729922</v>
      </c>
      <c r="W96" s="4">
        <v>9706</v>
      </c>
      <c r="X96" s="5">
        <v>10.7</v>
      </c>
      <c r="Y96" s="5">
        <v>34.6</v>
      </c>
      <c r="Z96" s="6">
        <f t="shared" ref="Z96:Z101" si="28">100*W96/(Y96*720)</f>
        <v>38.961143224149005</v>
      </c>
      <c r="AB96" s="4">
        <v>8347</v>
      </c>
      <c r="AC96" s="5">
        <v>7.8</v>
      </c>
      <c r="AD96" s="5">
        <v>31.7</v>
      </c>
      <c r="AE96" s="6">
        <f t="shared" ref="AE96:AE101" si="29">100*AB96/(AD96*744)</f>
        <v>35.391438553644718</v>
      </c>
      <c r="AG96" s="4">
        <v>7556</v>
      </c>
      <c r="AH96" s="5">
        <v>6.1</v>
      </c>
      <c r="AI96" s="5">
        <v>30</v>
      </c>
      <c r="AJ96" s="6">
        <f t="shared" ref="AJ96:AJ101" si="30">100*AG96/(AI96*744)</f>
        <v>33.853046594982082</v>
      </c>
      <c r="AL96" s="4">
        <v>7291</v>
      </c>
      <c r="AM96" s="5">
        <v>8.5</v>
      </c>
      <c r="AN96" s="5">
        <v>30</v>
      </c>
      <c r="AO96" s="6">
        <f t="shared" ref="AO96:AO102" si="31">100*AL96/(AN96*696)</f>
        <v>34.918582375478927</v>
      </c>
      <c r="AQ96" s="4">
        <v>8133</v>
      </c>
      <c r="AR96" s="5">
        <v>4.7</v>
      </c>
      <c r="AS96" s="5">
        <v>31.2</v>
      </c>
      <c r="AT96" s="6">
        <f t="shared" ref="AT96:AT102" si="32">100*AQ96/(AS96*744)</f>
        <v>35.036703887510342</v>
      </c>
      <c r="AV96" s="4">
        <v>8593</v>
      </c>
      <c r="AW96" s="5">
        <v>24.4</v>
      </c>
      <c r="AX96" s="5">
        <v>31.6</v>
      </c>
      <c r="AY96" s="6">
        <f t="shared" ref="AY96:AY102" si="33">100*AV96/(AX96*720)</f>
        <v>37.76810829817159</v>
      </c>
      <c r="BA96" s="4">
        <v>7943</v>
      </c>
      <c r="BB96" s="5">
        <v>8.4</v>
      </c>
      <c r="BC96" s="5">
        <v>34.799999999999997</v>
      </c>
      <c r="BD96" s="6">
        <f t="shared" ref="BD96:BD102" si="34">100*BA96/(BC96*744)</f>
        <v>30.678377209244843</v>
      </c>
      <c r="BF96" s="4">
        <v>2941</v>
      </c>
      <c r="BG96" s="5">
        <v>0.6</v>
      </c>
      <c r="BH96" s="5">
        <v>32.700000000000003</v>
      </c>
      <c r="BI96" s="6">
        <f t="shared" ref="BI96:BI102" si="35">100*BF96/(BH96*720)</f>
        <v>12.491505266734622</v>
      </c>
    </row>
    <row r="97" spans="1:61" x14ac:dyDescent="0.25">
      <c r="A97" s="3" t="s">
        <v>68</v>
      </c>
      <c r="B97" s="3">
        <v>92284</v>
      </c>
      <c r="C97" s="4">
        <v>2417</v>
      </c>
      <c r="D97" s="5">
        <v>3.8</v>
      </c>
      <c r="E97" s="5">
        <v>11.4</v>
      </c>
      <c r="F97" s="6">
        <f t="shared" si="24"/>
        <v>28.496981701565741</v>
      </c>
      <c r="H97" s="4">
        <v>2686</v>
      </c>
      <c r="I97" s="5">
        <v>4</v>
      </c>
      <c r="J97" s="5">
        <v>8.1</v>
      </c>
      <c r="K97" s="6">
        <f t="shared" si="25"/>
        <v>44.570556219301743</v>
      </c>
      <c r="M97" s="4">
        <v>2101</v>
      </c>
      <c r="N97" s="5">
        <v>6.5</v>
      </c>
      <c r="O97" s="5">
        <v>15.4</v>
      </c>
      <c r="P97" s="6">
        <f t="shared" si="26"/>
        <v>18.948412698412699</v>
      </c>
      <c r="R97" s="4">
        <v>7607</v>
      </c>
      <c r="S97" s="5">
        <v>10.199999999999999</v>
      </c>
      <c r="T97" s="5">
        <v>43.7</v>
      </c>
      <c r="U97" s="6">
        <f t="shared" si="27"/>
        <v>23.39693905169656</v>
      </c>
      <c r="W97" s="4">
        <v>7649</v>
      </c>
      <c r="X97" s="5">
        <v>5.9</v>
      </c>
      <c r="Y97" s="5">
        <v>45.4</v>
      </c>
      <c r="Z97" s="6">
        <f t="shared" si="28"/>
        <v>23.400024473813019</v>
      </c>
      <c r="AB97" s="4">
        <v>7366</v>
      </c>
      <c r="AC97" s="5">
        <v>23.7</v>
      </c>
      <c r="AD97" s="5">
        <v>43.4</v>
      </c>
      <c r="AE97" s="6">
        <f t="shared" si="29"/>
        <v>22.812298696794016</v>
      </c>
      <c r="AG97" s="4">
        <v>8091</v>
      </c>
      <c r="AH97" s="5">
        <v>16.600000000000001</v>
      </c>
      <c r="AI97" s="5">
        <v>43.9</v>
      </c>
      <c r="AJ97" s="6">
        <f t="shared" si="30"/>
        <v>24.772209567198178</v>
      </c>
      <c r="AL97" s="4">
        <v>7505</v>
      </c>
      <c r="AM97" s="5">
        <v>9.6</v>
      </c>
      <c r="AN97" s="5">
        <v>41.8</v>
      </c>
      <c r="AO97" s="6">
        <f t="shared" si="31"/>
        <v>25.796760710553816</v>
      </c>
      <c r="AQ97" s="4">
        <v>8660</v>
      </c>
      <c r="AR97" s="5">
        <v>6.9</v>
      </c>
      <c r="AS97" s="5">
        <v>41.1</v>
      </c>
      <c r="AT97" s="6">
        <f t="shared" si="32"/>
        <v>28.320644638045156</v>
      </c>
      <c r="AV97" s="4">
        <v>7611</v>
      </c>
      <c r="AW97" s="5">
        <v>10.3</v>
      </c>
      <c r="AX97" s="5">
        <v>47</v>
      </c>
      <c r="AY97" s="6">
        <f t="shared" si="33"/>
        <v>22.49113475177305</v>
      </c>
      <c r="BA97" s="4">
        <v>8185</v>
      </c>
      <c r="BB97" s="5">
        <v>6.8</v>
      </c>
      <c r="BC97" s="5">
        <v>51.2</v>
      </c>
      <c r="BD97" s="6">
        <f t="shared" si="34"/>
        <v>21.487000168010752</v>
      </c>
      <c r="BF97" s="4">
        <v>4496</v>
      </c>
      <c r="BG97" s="5">
        <v>4</v>
      </c>
      <c r="BH97" s="5">
        <v>36.200000000000003</v>
      </c>
      <c r="BI97" s="6">
        <f t="shared" si="35"/>
        <v>17.249846531614484</v>
      </c>
    </row>
    <row r="98" spans="1:61" x14ac:dyDescent="0.25">
      <c r="A98" s="3" t="s">
        <v>68</v>
      </c>
      <c r="B98" s="3">
        <v>52463</v>
      </c>
      <c r="C98" s="4">
        <v>16944</v>
      </c>
      <c r="D98" s="5">
        <v>39.5</v>
      </c>
      <c r="E98" s="5">
        <v>57.9</v>
      </c>
      <c r="F98" s="6">
        <f t="shared" si="24"/>
        <v>39.333667613794638</v>
      </c>
      <c r="H98" s="4">
        <v>16528</v>
      </c>
      <c r="I98" s="5">
        <v>41.3</v>
      </c>
      <c r="J98" s="5">
        <v>49.9</v>
      </c>
      <c r="K98" s="6">
        <f t="shared" si="25"/>
        <v>44.519145818518759</v>
      </c>
      <c r="M98" s="4">
        <v>12067</v>
      </c>
      <c r="N98" s="5">
        <v>30.5</v>
      </c>
      <c r="O98" s="5">
        <v>33.200000000000003</v>
      </c>
      <c r="P98" s="6">
        <f t="shared" si="26"/>
        <v>50.48109103078982</v>
      </c>
      <c r="R98" s="4">
        <v>12349</v>
      </c>
      <c r="S98" s="5">
        <v>19</v>
      </c>
      <c r="T98" s="5">
        <v>31.1</v>
      </c>
      <c r="U98" s="6">
        <f t="shared" si="27"/>
        <v>53.370155239774569</v>
      </c>
      <c r="W98" s="4">
        <v>12451</v>
      </c>
      <c r="X98" s="5">
        <v>18.600000000000001</v>
      </c>
      <c r="Y98" s="5">
        <v>31.9</v>
      </c>
      <c r="Z98" s="6">
        <f t="shared" si="28"/>
        <v>54.210205503308948</v>
      </c>
      <c r="AB98" s="4">
        <v>14225</v>
      </c>
      <c r="AC98" s="5">
        <v>26.7</v>
      </c>
      <c r="AD98" s="5">
        <v>34.9</v>
      </c>
      <c r="AE98" s="6">
        <f t="shared" si="29"/>
        <v>54.784021936716272</v>
      </c>
      <c r="AG98" s="4">
        <v>14217</v>
      </c>
      <c r="AH98" s="5">
        <v>24</v>
      </c>
      <c r="AI98" s="5">
        <v>33.799999999999997</v>
      </c>
      <c r="AJ98" s="6">
        <f t="shared" si="30"/>
        <v>56.535121206337095</v>
      </c>
      <c r="AL98" s="4">
        <v>10593</v>
      </c>
      <c r="AM98" s="5">
        <v>16</v>
      </c>
      <c r="AN98" s="5">
        <v>28.6</v>
      </c>
      <c r="AO98" s="6">
        <f t="shared" si="31"/>
        <v>53.216180371352777</v>
      </c>
      <c r="AQ98" s="4">
        <v>11164</v>
      </c>
      <c r="AR98" s="5">
        <v>13.3</v>
      </c>
      <c r="AS98" s="5">
        <v>27.9</v>
      </c>
      <c r="AT98" s="6">
        <f t="shared" si="32"/>
        <v>53.78271091070259</v>
      </c>
      <c r="AV98" s="4">
        <v>11180</v>
      </c>
      <c r="AW98" s="5">
        <v>18.100000000000001</v>
      </c>
      <c r="AX98" s="5">
        <v>30.8</v>
      </c>
      <c r="AY98" s="6">
        <f t="shared" si="33"/>
        <v>50.414862914862915</v>
      </c>
      <c r="BA98" s="4">
        <v>11468</v>
      </c>
      <c r="BB98" s="5">
        <v>22.7</v>
      </c>
      <c r="BC98" s="5">
        <v>33.4</v>
      </c>
      <c r="BD98" s="6">
        <f t="shared" si="34"/>
        <v>46.149636211448076</v>
      </c>
      <c r="BF98" s="4">
        <v>13492</v>
      </c>
      <c r="BG98" s="5">
        <v>27.4</v>
      </c>
      <c r="BH98" s="5">
        <v>49</v>
      </c>
      <c r="BI98" s="6">
        <f t="shared" si="35"/>
        <v>38.24263038548753</v>
      </c>
    </row>
    <row r="99" spans="1:61" x14ac:dyDescent="0.25">
      <c r="A99" s="3" t="s">
        <v>68</v>
      </c>
      <c r="B99" s="3">
        <v>64017</v>
      </c>
      <c r="C99" s="4">
        <v>13414</v>
      </c>
      <c r="D99" s="5">
        <v>23.8</v>
      </c>
      <c r="E99" s="5">
        <v>39.200000000000003</v>
      </c>
      <c r="F99" s="6">
        <f t="shared" si="24"/>
        <v>45.993800746104888</v>
      </c>
      <c r="H99" s="4">
        <v>6035</v>
      </c>
      <c r="I99" s="5">
        <v>10.3</v>
      </c>
      <c r="J99" s="5">
        <v>18.2</v>
      </c>
      <c r="K99" s="6">
        <f t="shared" si="25"/>
        <v>44.569006262554652</v>
      </c>
      <c r="M99" s="4">
        <v>10408</v>
      </c>
      <c r="N99" s="5">
        <v>18.600000000000001</v>
      </c>
      <c r="O99" s="5">
        <v>25.6</v>
      </c>
      <c r="P99" s="6">
        <f t="shared" si="26"/>
        <v>56.467013888888886</v>
      </c>
      <c r="R99" s="4">
        <v>8893</v>
      </c>
      <c r="S99" s="5">
        <v>13.4</v>
      </c>
      <c r="T99" s="5">
        <v>22.3</v>
      </c>
      <c r="U99" s="6">
        <f t="shared" si="27"/>
        <v>53.600703987656104</v>
      </c>
      <c r="W99" s="4">
        <v>10227</v>
      </c>
      <c r="X99" s="5">
        <v>16.100000000000001</v>
      </c>
      <c r="Y99" s="5">
        <v>27.2</v>
      </c>
      <c r="Z99" s="6">
        <f t="shared" si="28"/>
        <v>52.221200980392155</v>
      </c>
      <c r="AB99" s="4">
        <v>12568</v>
      </c>
      <c r="AC99" s="5">
        <v>17.8</v>
      </c>
      <c r="AD99" s="5">
        <v>23.2</v>
      </c>
      <c r="AE99" s="6">
        <f t="shared" si="29"/>
        <v>72.812384130515397</v>
      </c>
      <c r="AG99" s="4">
        <v>10504</v>
      </c>
      <c r="AH99" s="5">
        <v>15.4</v>
      </c>
      <c r="AI99" s="5">
        <v>24</v>
      </c>
      <c r="AJ99" s="6">
        <f t="shared" si="30"/>
        <v>58.826164874551971</v>
      </c>
      <c r="AL99" s="4">
        <v>10862</v>
      </c>
      <c r="AM99" s="5">
        <v>15.6</v>
      </c>
      <c r="AN99" s="5">
        <v>20.5</v>
      </c>
      <c r="AO99" s="6">
        <f t="shared" si="31"/>
        <v>76.128399215026633</v>
      </c>
      <c r="AQ99" s="4">
        <v>10773</v>
      </c>
      <c r="AR99" s="5">
        <v>22.8</v>
      </c>
      <c r="AS99" s="5">
        <v>25.3</v>
      </c>
      <c r="AT99" s="6">
        <f t="shared" si="32"/>
        <v>57.232564069871223</v>
      </c>
      <c r="AV99" s="4">
        <v>11150</v>
      </c>
      <c r="AW99" s="5">
        <v>18.7</v>
      </c>
      <c r="AX99" s="5">
        <v>26.6</v>
      </c>
      <c r="AY99" s="6">
        <f t="shared" si="33"/>
        <v>58.218462823725979</v>
      </c>
      <c r="BA99" s="4">
        <v>5778</v>
      </c>
      <c r="BB99" s="5">
        <v>6.6</v>
      </c>
      <c r="BC99" s="5">
        <v>20.3</v>
      </c>
      <c r="BD99" s="6">
        <f t="shared" si="34"/>
        <v>38.256793262354996</v>
      </c>
      <c r="BF99" s="4">
        <v>10363</v>
      </c>
      <c r="BG99" s="5">
        <v>26.1</v>
      </c>
      <c r="BH99" s="5">
        <v>29.7</v>
      </c>
      <c r="BI99" s="6">
        <f t="shared" si="35"/>
        <v>48.461466517022075</v>
      </c>
    </row>
    <row r="100" spans="1:61" x14ac:dyDescent="0.25">
      <c r="A100" s="3" t="s">
        <v>68</v>
      </c>
      <c r="B100" s="3">
        <v>23708</v>
      </c>
      <c r="W100" s="4">
        <v>6948</v>
      </c>
      <c r="X100" s="5">
        <v>11.9</v>
      </c>
      <c r="Y100" s="5">
        <v>16.7</v>
      </c>
      <c r="Z100" s="6">
        <f t="shared" si="28"/>
        <v>57.784431137724553</v>
      </c>
      <c r="AB100" s="4">
        <v>7820</v>
      </c>
      <c r="AC100" s="5">
        <v>10.4</v>
      </c>
      <c r="AD100" s="5">
        <v>16.7</v>
      </c>
      <c r="AE100" s="6">
        <f t="shared" si="29"/>
        <v>62.9386388513296</v>
      </c>
      <c r="AG100" s="4">
        <v>6705</v>
      </c>
      <c r="AH100" s="5">
        <v>8.9</v>
      </c>
      <c r="AI100" s="5">
        <v>14.1</v>
      </c>
      <c r="AJ100" s="6">
        <f t="shared" si="30"/>
        <v>63.915579958819492</v>
      </c>
      <c r="AL100" s="4">
        <v>6677</v>
      </c>
      <c r="AM100" s="5">
        <v>6.4</v>
      </c>
      <c r="AN100" s="5">
        <v>16.3</v>
      </c>
      <c r="AO100" s="6">
        <f t="shared" si="31"/>
        <v>58.855158310415341</v>
      </c>
      <c r="AQ100" s="4">
        <v>7733</v>
      </c>
      <c r="AR100" s="5">
        <v>8.3000000000000007</v>
      </c>
      <c r="AS100" s="5">
        <v>15.9</v>
      </c>
      <c r="AT100" s="6">
        <f t="shared" si="32"/>
        <v>65.369919523906134</v>
      </c>
      <c r="AV100" s="4">
        <v>7279</v>
      </c>
      <c r="AW100" s="5">
        <v>6.6</v>
      </c>
      <c r="AX100" s="5">
        <v>14.7</v>
      </c>
      <c r="AY100" s="6">
        <f t="shared" si="33"/>
        <v>68.773620559334844</v>
      </c>
      <c r="BA100" s="4">
        <v>4738</v>
      </c>
      <c r="BB100" s="5">
        <v>8.8000000000000007</v>
      </c>
      <c r="BC100" s="5">
        <v>13</v>
      </c>
      <c r="BD100" s="6">
        <f t="shared" si="34"/>
        <v>48.986765922249795</v>
      </c>
      <c r="BF100" s="4">
        <v>7292</v>
      </c>
      <c r="BG100" s="5">
        <v>9.1999999999999993</v>
      </c>
      <c r="BH100" s="5">
        <v>13.5</v>
      </c>
      <c r="BI100" s="6">
        <f t="shared" si="35"/>
        <v>75.02057613168725</v>
      </c>
    </row>
    <row r="101" spans="1:61" x14ac:dyDescent="0.25">
      <c r="A101" s="3" t="s">
        <v>68</v>
      </c>
      <c r="B101" s="3">
        <v>76297</v>
      </c>
      <c r="W101" s="4">
        <v>3964</v>
      </c>
      <c r="X101" s="5">
        <v>6.9</v>
      </c>
      <c r="Y101" s="5">
        <v>8.6999999999999993</v>
      </c>
      <c r="Z101" s="6">
        <f t="shared" si="28"/>
        <v>63.282247765006396</v>
      </c>
      <c r="AB101" s="4">
        <v>3432</v>
      </c>
      <c r="AC101" s="5">
        <v>0.9</v>
      </c>
      <c r="AD101" s="5">
        <v>12.6</v>
      </c>
      <c r="AE101" s="6">
        <f t="shared" si="29"/>
        <v>36.610343061955966</v>
      </c>
      <c r="AG101" s="4">
        <v>4351</v>
      </c>
      <c r="AH101" s="5">
        <v>4.9000000000000004</v>
      </c>
      <c r="AI101" s="5">
        <v>9.8000000000000007</v>
      </c>
      <c r="AJ101" s="6">
        <f t="shared" si="30"/>
        <v>59.674676322141757</v>
      </c>
      <c r="AL101" s="4">
        <v>2772</v>
      </c>
      <c r="AM101" s="5">
        <v>6.2</v>
      </c>
      <c r="AN101" s="5">
        <v>8</v>
      </c>
      <c r="AO101" s="6">
        <f t="shared" si="31"/>
        <v>49.78448275862069</v>
      </c>
      <c r="AQ101" s="4">
        <v>3553</v>
      </c>
      <c r="AR101" s="5">
        <v>7.7</v>
      </c>
      <c r="AS101" s="5">
        <v>10.4</v>
      </c>
      <c r="AT101" s="6">
        <f t="shared" si="32"/>
        <v>45.918631100082713</v>
      </c>
      <c r="AV101" s="4">
        <v>4491</v>
      </c>
      <c r="AW101" s="5">
        <v>7.1</v>
      </c>
      <c r="AX101" s="5">
        <v>9.4</v>
      </c>
      <c r="AY101" s="6">
        <f t="shared" si="33"/>
        <v>66.356382978723403</v>
      </c>
      <c r="BA101" s="4">
        <v>2866</v>
      </c>
      <c r="BB101" s="5">
        <v>0.3</v>
      </c>
      <c r="BC101" s="5">
        <v>13.1</v>
      </c>
      <c r="BD101" s="6">
        <f t="shared" si="34"/>
        <v>29.405729294919151</v>
      </c>
      <c r="BF101" s="4">
        <v>4888</v>
      </c>
      <c r="BG101" s="5">
        <v>5.9</v>
      </c>
      <c r="BH101" s="5">
        <v>16.899999999999999</v>
      </c>
      <c r="BI101" s="6">
        <f t="shared" si="35"/>
        <v>40.170940170940177</v>
      </c>
    </row>
    <row r="102" spans="1:61" x14ac:dyDescent="0.25">
      <c r="A102" s="3" t="s">
        <v>68</v>
      </c>
      <c r="B102" s="3">
        <v>39300</v>
      </c>
      <c r="AL102" s="4">
        <v>10396</v>
      </c>
      <c r="AM102" s="5">
        <v>19.7</v>
      </c>
      <c r="AN102" s="5">
        <v>21</v>
      </c>
      <c r="AO102" s="6">
        <f t="shared" si="31"/>
        <v>71.127531472359053</v>
      </c>
      <c r="AQ102" s="4">
        <v>7638</v>
      </c>
      <c r="AR102" s="5">
        <v>16.899999999999999</v>
      </c>
      <c r="AS102" s="5">
        <v>22.3</v>
      </c>
      <c r="AT102" s="6">
        <f t="shared" si="32"/>
        <v>46.036453059453201</v>
      </c>
      <c r="AV102" s="4">
        <v>7560</v>
      </c>
      <c r="AW102" s="5">
        <v>17.2</v>
      </c>
      <c r="AX102" s="5">
        <v>18.399999999999999</v>
      </c>
      <c r="AY102" s="6">
        <f t="shared" si="33"/>
        <v>57.065217391304358</v>
      </c>
      <c r="BA102" s="4">
        <v>4319</v>
      </c>
      <c r="BB102" s="5">
        <v>5.6</v>
      </c>
      <c r="BC102" s="5">
        <v>12.1</v>
      </c>
      <c r="BD102" s="6">
        <f t="shared" si="34"/>
        <v>47.976095263485291</v>
      </c>
      <c r="BF102" s="4">
        <v>6594</v>
      </c>
      <c r="BG102" s="5">
        <v>17.100000000000001</v>
      </c>
      <c r="BH102" s="5">
        <v>23.1</v>
      </c>
      <c r="BI102" s="6">
        <f t="shared" si="35"/>
        <v>39.646464646464644</v>
      </c>
    </row>
    <row r="103" spans="1:61" x14ac:dyDescent="0.25">
      <c r="AL103" s="4"/>
      <c r="AM103" s="5"/>
      <c r="AN103" s="5"/>
      <c r="AO103" s="6"/>
      <c r="AQ103" s="4"/>
      <c r="AR103" s="5"/>
      <c r="AS103" s="5"/>
      <c r="AT103" s="6"/>
      <c r="AV103" s="4"/>
      <c r="AW103" s="5"/>
      <c r="AX103" s="5"/>
      <c r="AY103" s="6"/>
      <c r="BA103" s="4"/>
      <c r="BB103" s="5"/>
      <c r="BC103" s="5"/>
      <c r="BD103" s="6"/>
      <c r="BF103" s="4"/>
      <c r="BG103" s="5"/>
      <c r="BH103" s="5"/>
      <c r="BI103" s="6"/>
    </row>
    <row r="104" spans="1:61" x14ac:dyDescent="0.25">
      <c r="F104" s="6"/>
      <c r="K104" s="6"/>
      <c r="P104" s="6"/>
      <c r="U104" s="6"/>
      <c r="Z104" s="6"/>
      <c r="AE104" s="6"/>
      <c r="AJ104" s="6"/>
      <c r="AT104" s="6"/>
      <c r="AY104" s="6"/>
      <c r="BD104" s="6"/>
      <c r="BI104" s="6"/>
    </row>
    <row r="105" spans="1:61" x14ac:dyDescent="0.25">
      <c r="A105" s="3" t="s">
        <v>69</v>
      </c>
      <c r="B105" s="3">
        <v>25752</v>
      </c>
      <c r="C105" s="4">
        <v>41610</v>
      </c>
      <c r="D105" s="5">
        <v>35.5</v>
      </c>
      <c r="E105" s="5">
        <v>89.1</v>
      </c>
      <c r="F105" s="6">
        <f t="shared" ref="F105:F107" si="36">100*C105/(E105*744)</f>
        <v>62.769269758517076</v>
      </c>
      <c r="H105" s="4">
        <v>39577</v>
      </c>
      <c r="I105" s="5">
        <v>55.5</v>
      </c>
      <c r="J105" s="5">
        <v>86.3</v>
      </c>
      <c r="K105" s="6">
        <f t="shared" ref="K105:K107" si="37">100*H105/(J105*744)</f>
        <v>61.639504603845054</v>
      </c>
      <c r="M105" s="4">
        <v>42716</v>
      </c>
      <c r="N105" s="5">
        <v>73</v>
      </c>
      <c r="O105" s="5">
        <v>91.7</v>
      </c>
      <c r="P105" s="6">
        <f t="shared" ref="P105:P107" si="38">100*M105/(O105*720)</f>
        <v>64.697685690052097</v>
      </c>
      <c r="R105" s="4">
        <v>44088</v>
      </c>
      <c r="S105" s="5">
        <v>54.7</v>
      </c>
      <c r="T105" s="5">
        <v>90</v>
      </c>
      <c r="U105" s="6">
        <f t="shared" ref="U105:U107" si="39">100*R105/(T105*744)</f>
        <v>65.842293906810042</v>
      </c>
      <c r="W105" s="4">
        <v>42041</v>
      </c>
      <c r="X105" s="5">
        <v>72.8</v>
      </c>
      <c r="Y105" s="5">
        <v>84.8</v>
      </c>
      <c r="Z105" s="6">
        <f t="shared" ref="Z105:Z107" si="40">100*W105/(Y105*720)</f>
        <v>68.856459643605874</v>
      </c>
      <c r="AB105" s="4">
        <v>42009</v>
      </c>
      <c r="AC105" s="5">
        <v>46.1</v>
      </c>
      <c r="AD105" s="5">
        <v>83.4</v>
      </c>
      <c r="AE105" s="6">
        <f t="shared" ref="AE105:AE107" si="41">100*AB105/(AD105*744)</f>
        <v>67.702289781078363</v>
      </c>
      <c r="AG105" s="4">
        <v>42218</v>
      </c>
      <c r="AH105" s="5">
        <v>46.8</v>
      </c>
      <c r="AI105" s="5">
        <v>82.5</v>
      </c>
      <c r="AJ105" s="6">
        <f t="shared" ref="AJ105:AJ107" si="42">100*AG105/(AI105*744)</f>
        <v>68.781362007168454</v>
      </c>
      <c r="AL105" s="4">
        <v>40475</v>
      </c>
      <c r="AM105" s="5">
        <v>57.9</v>
      </c>
      <c r="AN105" s="5">
        <v>82.2</v>
      </c>
      <c r="AO105" s="6">
        <f t="shared" ref="AO105:AO107" si="43">100*AL105/(AN105*696)</f>
        <v>70.746637022121533</v>
      </c>
      <c r="AQ105" s="4">
        <v>43909</v>
      </c>
      <c r="AR105" s="5">
        <v>56.7</v>
      </c>
      <c r="AS105" s="5">
        <v>85.4</v>
      </c>
      <c r="AT105" s="6">
        <f t="shared" ref="AT105:AT107" si="44">100*AQ105/(AS105*744)</f>
        <v>69.107111379718461</v>
      </c>
      <c r="AV105" s="4">
        <v>41737</v>
      </c>
      <c r="AW105" s="5">
        <v>66.900000000000006</v>
      </c>
      <c r="AX105" s="5">
        <v>87.9</v>
      </c>
      <c r="AY105" s="6">
        <f t="shared" ref="AY105:AY107" si="45">100*AV105/(AX105*720)</f>
        <v>65.947731007457961</v>
      </c>
      <c r="BA105" s="4">
        <v>42365</v>
      </c>
      <c r="BB105" s="5">
        <v>50.8</v>
      </c>
      <c r="BC105" s="5">
        <v>81.400000000000006</v>
      </c>
      <c r="BD105" s="6">
        <f t="shared" ref="BD105:BD107" si="46">100*BA105/(BC105*744)</f>
        <v>69.953567937438905</v>
      </c>
      <c r="BF105" s="4">
        <v>34942</v>
      </c>
      <c r="BG105" s="5">
        <v>54</v>
      </c>
      <c r="BH105" s="5">
        <v>84.6</v>
      </c>
      <c r="BI105" s="6">
        <f t="shared" ref="BI105:BI107" si="47">100*BF105/(BH105*720)</f>
        <v>57.36472287890728</v>
      </c>
    </row>
    <row r="106" spans="1:61" x14ac:dyDescent="0.25">
      <c r="A106" s="3" t="s">
        <v>69</v>
      </c>
      <c r="B106" s="3">
        <v>13924</v>
      </c>
      <c r="C106" s="4">
        <v>60484</v>
      </c>
      <c r="D106" s="5">
        <v>99.5</v>
      </c>
      <c r="E106" s="5">
        <v>139.4</v>
      </c>
      <c r="F106" s="6">
        <f t="shared" si="36"/>
        <v>58.318291911571862</v>
      </c>
      <c r="H106" s="4">
        <v>64405</v>
      </c>
      <c r="I106" s="5">
        <v>88.4</v>
      </c>
      <c r="J106" s="5">
        <v>187.2</v>
      </c>
      <c r="K106" s="6">
        <f t="shared" si="37"/>
        <v>46.242446696075731</v>
      </c>
      <c r="M106" s="4">
        <v>55427</v>
      </c>
      <c r="N106" s="5">
        <v>133.4</v>
      </c>
      <c r="O106" s="5">
        <v>195.3</v>
      </c>
      <c r="P106" s="6">
        <f t="shared" si="38"/>
        <v>39.417278261364281</v>
      </c>
      <c r="R106" s="4">
        <v>51515</v>
      </c>
      <c r="S106" s="5">
        <v>47.4</v>
      </c>
      <c r="T106" s="5">
        <v>182.8</v>
      </c>
      <c r="U106" s="6">
        <f t="shared" si="39"/>
        <v>37.877785228582852</v>
      </c>
      <c r="W106" s="4">
        <v>54310</v>
      </c>
      <c r="X106" s="5">
        <v>126.2</v>
      </c>
      <c r="Y106" s="5">
        <v>179.2</v>
      </c>
      <c r="Z106" s="6">
        <f t="shared" si="40"/>
        <v>42.092943948412703</v>
      </c>
      <c r="AB106" s="4">
        <v>44485</v>
      </c>
      <c r="AC106" s="5">
        <v>56.9</v>
      </c>
      <c r="AD106" s="5">
        <v>104.3</v>
      </c>
      <c r="AE106" s="6">
        <f t="shared" si="41"/>
        <v>57.32662192393736</v>
      </c>
      <c r="AG106" s="4">
        <v>45414</v>
      </c>
      <c r="AH106" s="5">
        <v>60.3</v>
      </c>
      <c r="AI106" s="5">
        <v>112.3</v>
      </c>
      <c r="AJ106" s="6">
        <f t="shared" si="42"/>
        <v>54.354695085169332</v>
      </c>
      <c r="AL106" s="4">
        <v>41053</v>
      </c>
      <c r="AM106" s="5">
        <v>85.3</v>
      </c>
      <c r="AN106" s="5">
        <v>108.6</v>
      </c>
      <c r="AO106" s="6">
        <f t="shared" si="43"/>
        <v>54.313255434897656</v>
      </c>
      <c r="AQ106" s="4">
        <v>42889</v>
      </c>
      <c r="AR106" s="5">
        <v>51.9</v>
      </c>
      <c r="AS106" s="5">
        <v>110.5</v>
      </c>
      <c r="AT106" s="6">
        <f t="shared" si="44"/>
        <v>52.16878314601275</v>
      </c>
      <c r="AV106" s="4">
        <v>42339</v>
      </c>
      <c r="AW106" s="5">
        <v>90.4</v>
      </c>
      <c r="AX106" s="5">
        <v>106.4</v>
      </c>
      <c r="AY106" s="6">
        <f t="shared" si="45"/>
        <v>55.267073934837093</v>
      </c>
      <c r="BA106" s="4">
        <v>45091</v>
      </c>
      <c r="BB106" s="5">
        <v>66.7</v>
      </c>
      <c r="BC106" s="5">
        <v>120.4</v>
      </c>
      <c r="BD106" s="6">
        <f t="shared" si="46"/>
        <v>50.337361125995784</v>
      </c>
      <c r="BF106" s="4">
        <v>51345</v>
      </c>
      <c r="BG106" s="5">
        <v>97.7</v>
      </c>
      <c r="BH106" s="5">
        <v>130.6</v>
      </c>
      <c r="BI106" s="6">
        <f t="shared" si="47"/>
        <v>54.603751914241961</v>
      </c>
    </row>
    <row r="107" spans="1:61" x14ac:dyDescent="0.25">
      <c r="A107" s="3" t="s">
        <v>69</v>
      </c>
      <c r="B107" s="3">
        <v>16074</v>
      </c>
      <c r="C107" s="4">
        <v>65016</v>
      </c>
      <c r="D107" s="5">
        <v>71.2</v>
      </c>
      <c r="E107" s="5">
        <v>142.80000000000001</v>
      </c>
      <c r="F107" s="6">
        <f t="shared" si="36"/>
        <v>61.195445920303598</v>
      </c>
      <c r="H107" s="4">
        <v>69915</v>
      </c>
      <c r="I107" s="5">
        <v>125.6</v>
      </c>
      <c r="J107" s="5">
        <v>139.6</v>
      </c>
      <c r="K107" s="6">
        <f t="shared" si="37"/>
        <v>67.315024493945842</v>
      </c>
      <c r="M107" s="4">
        <v>63161</v>
      </c>
      <c r="N107" s="5">
        <v>109.6</v>
      </c>
      <c r="O107" s="5">
        <v>149</v>
      </c>
      <c r="P107" s="6">
        <f t="shared" si="38"/>
        <v>58.874906785980613</v>
      </c>
      <c r="R107" s="4">
        <v>68273</v>
      </c>
      <c r="S107" s="5">
        <v>95.7</v>
      </c>
      <c r="T107" s="5">
        <v>137.5</v>
      </c>
      <c r="U107" s="6">
        <f t="shared" si="39"/>
        <v>66.738025415444767</v>
      </c>
      <c r="W107" s="4">
        <v>63482</v>
      </c>
      <c r="X107" s="5">
        <v>105.9</v>
      </c>
      <c r="Y107" s="5">
        <v>138.30000000000001</v>
      </c>
      <c r="Z107" s="6">
        <f t="shared" si="40"/>
        <v>63.752309793524532</v>
      </c>
      <c r="AB107" s="4">
        <v>65915</v>
      </c>
      <c r="AC107" s="5">
        <v>105.4</v>
      </c>
      <c r="AD107" s="5">
        <v>133.80000000000001</v>
      </c>
      <c r="AE107" s="6">
        <f t="shared" si="41"/>
        <v>66.21482070816657</v>
      </c>
      <c r="AG107" s="4">
        <v>67399</v>
      </c>
      <c r="AH107" s="5">
        <v>82.7</v>
      </c>
      <c r="AI107" s="5">
        <v>129.6</v>
      </c>
      <c r="AJ107" s="6">
        <f t="shared" si="42"/>
        <v>69.899732842161157</v>
      </c>
      <c r="AL107" s="4">
        <v>62840</v>
      </c>
      <c r="AM107" s="5">
        <v>90.6</v>
      </c>
      <c r="AN107" s="5">
        <v>130.4</v>
      </c>
      <c r="AO107" s="6">
        <f t="shared" si="43"/>
        <v>69.238770185459416</v>
      </c>
      <c r="AQ107" s="4">
        <v>62634</v>
      </c>
      <c r="AR107" s="5">
        <v>102.4</v>
      </c>
      <c r="AS107" s="5">
        <v>126.9</v>
      </c>
      <c r="AT107" s="6">
        <f t="shared" si="44"/>
        <v>66.340018810849287</v>
      </c>
      <c r="AV107" s="4">
        <v>60499</v>
      </c>
      <c r="AW107" s="5">
        <v>112.4</v>
      </c>
      <c r="AX107" s="5">
        <v>128.80000000000001</v>
      </c>
      <c r="AY107" s="6">
        <f t="shared" si="45"/>
        <v>65.237879572118686</v>
      </c>
      <c r="BA107" s="4">
        <v>60498</v>
      </c>
      <c r="BB107" s="5">
        <v>72.8</v>
      </c>
      <c r="BC107" s="5">
        <v>130.1</v>
      </c>
      <c r="BD107" s="6">
        <f t="shared" si="46"/>
        <v>62.501549676427565</v>
      </c>
      <c r="BF107" s="4">
        <v>58819</v>
      </c>
      <c r="BG107" s="5">
        <v>118.4</v>
      </c>
      <c r="BH107" s="5">
        <v>131.6</v>
      </c>
      <c r="BI107" s="6">
        <f t="shared" si="47"/>
        <v>62.076789935832487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9"/>
  <sheetViews>
    <sheetView workbookViewId="0">
      <selection activeCell="D31" sqref="D31"/>
    </sheetView>
  </sheetViews>
  <sheetFormatPr defaultRowHeight="15" x14ac:dyDescent="0.25"/>
  <cols>
    <col min="1" max="3" width="9.140625" customWidth="1"/>
  </cols>
  <sheetData>
    <row r="1" spans="1:33" x14ac:dyDescent="0.25">
      <c r="I1" s="3"/>
      <c r="J1" s="3"/>
      <c r="Z1" s="3"/>
      <c r="AA1" s="3"/>
    </row>
    <row r="2" spans="1:33" x14ac:dyDescent="0.25">
      <c r="I2" s="8" t="s">
        <v>154</v>
      </c>
      <c r="Z2" s="8" t="s">
        <v>153</v>
      </c>
    </row>
    <row r="3" spans="1:33" x14ac:dyDescent="0.25">
      <c r="D3" s="3">
        <v>2018</v>
      </c>
      <c r="E3" s="36">
        <v>0</v>
      </c>
      <c r="F3" s="36">
        <v>0</v>
      </c>
      <c r="G3" s="36">
        <v>0</v>
      </c>
      <c r="H3" s="36">
        <v>0</v>
      </c>
      <c r="I3" s="3">
        <v>2018</v>
      </c>
      <c r="J3" s="3">
        <v>2019</v>
      </c>
      <c r="K3" s="36">
        <v>0</v>
      </c>
      <c r="L3" s="36">
        <v>0</v>
      </c>
      <c r="M3" s="36">
        <v>0</v>
      </c>
      <c r="N3" s="36">
        <v>0</v>
      </c>
      <c r="O3" s="3">
        <v>2019</v>
      </c>
      <c r="P3" s="3">
        <v>12</v>
      </c>
      <c r="U3" s="3">
        <v>2019</v>
      </c>
      <c r="V3" s="36">
        <v>0</v>
      </c>
      <c r="W3" s="36">
        <v>0</v>
      </c>
      <c r="X3" s="36">
        <v>0</v>
      </c>
      <c r="Y3" s="36">
        <v>0</v>
      </c>
      <c r="Z3" s="3">
        <v>2019</v>
      </c>
      <c r="AA3" s="3">
        <v>2020</v>
      </c>
      <c r="AB3" s="36">
        <v>0</v>
      </c>
      <c r="AC3" s="36">
        <v>0</v>
      </c>
      <c r="AD3" s="36">
        <v>0</v>
      </c>
      <c r="AE3" s="36">
        <v>0</v>
      </c>
      <c r="AF3" s="3">
        <v>2020</v>
      </c>
      <c r="AG3" s="3">
        <v>12</v>
      </c>
    </row>
    <row r="4" spans="1:33" ht="15.75" thickBot="1" x14ac:dyDescent="0.3">
      <c r="D4" s="12" t="s">
        <v>113</v>
      </c>
      <c r="E4" s="12" t="s">
        <v>114</v>
      </c>
      <c r="F4" s="12" t="s">
        <v>115</v>
      </c>
      <c r="G4" s="12" t="s">
        <v>116</v>
      </c>
      <c r="H4" s="12" t="s">
        <v>117</v>
      </c>
      <c r="I4" s="12" t="s">
        <v>118</v>
      </c>
      <c r="J4" s="12" t="s">
        <v>119</v>
      </c>
      <c r="K4" s="12" t="s">
        <v>120</v>
      </c>
      <c r="L4" s="12" t="s">
        <v>121</v>
      </c>
      <c r="M4" s="12" t="s">
        <v>122</v>
      </c>
      <c r="N4" s="12" t="s">
        <v>112</v>
      </c>
      <c r="O4" s="12" t="s">
        <v>123</v>
      </c>
      <c r="P4" s="12" t="s">
        <v>124</v>
      </c>
      <c r="U4" s="12" t="s">
        <v>113</v>
      </c>
      <c r="V4" s="12" t="s">
        <v>114</v>
      </c>
      <c r="W4" s="12" t="s">
        <v>115</v>
      </c>
      <c r="X4" s="12" t="s">
        <v>116</v>
      </c>
      <c r="Y4" s="12" t="s">
        <v>117</v>
      </c>
      <c r="Z4" s="12" t="s">
        <v>118</v>
      </c>
      <c r="AA4" s="12" t="s">
        <v>119</v>
      </c>
      <c r="AB4" s="12" t="s">
        <v>120</v>
      </c>
      <c r="AC4" s="12" t="s">
        <v>121</v>
      </c>
      <c r="AD4" s="12" t="s">
        <v>122</v>
      </c>
      <c r="AE4" s="12" t="s">
        <v>112</v>
      </c>
      <c r="AF4" s="12" t="s">
        <v>123</v>
      </c>
      <c r="AG4" s="12" t="s">
        <v>124</v>
      </c>
    </row>
    <row r="5" spans="1:33" x14ac:dyDescent="0.25">
      <c r="D5" s="3"/>
      <c r="E5" s="3"/>
      <c r="U5" s="3"/>
      <c r="V5" s="3"/>
    </row>
    <row r="6" spans="1:33" x14ac:dyDescent="0.25">
      <c r="A6" s="14" t="s">
        <v>125</v>
      </c>
      <c r="R6" s="14" t="s">
        <v>125</v>
      </c>
    </row>
    <row r="7" spans="1:33" x14ac:dyDescent="0.25">
      <c r="A7" t="s">
        <v>126</v>
      </c>
      <c r="D7" s="3">
        <v>25</v>
      </c>
      <c r="E7" s="3">
        <v>1</v>
      </c>
      <c r="F7" s="3">
        <v>6</v>
      </c>
      <c r="G7" s="3">
        <v>18</v>
      </c>
      <c r="H7" s="3">
        <v>22</v>
      </c>
      <c r="I7" s="3">
        <v>27</v>
      </c>
      <c r="J7" s="3">
        <v>3</v>
      </c>
      <c r="K7" s="3">
        <v>26</v>
      </c>
      <c r="L7" s="3">
        <v>7</v>
      </c>
      <c r="M7" s="3">
        <v>5</v>
      </c>
      <c r="N7" s="3">
        <v>22</v>
      </c>
      <c r="O7" s="3">
        <v>28</v>
      </c>
      <c r="P7" s="3"/>
      <c r="R7" t="s">
        <v>126</v>
      </c>
      <c r="U7" s="3">
        <v>31</v>
      </c>
      <c r="V7" s="3">
        <v>19</v>
      </c>
      <c r="W7" s="3">
        <v>4</v>
      </c>
      <c r="X7" s="3">
        <v>23</v>
      </c>
      <c r="Y7" s="3">
        <v>13</v>
      </c>
      <c r="Z7" s="3">
        <v>16</v>
      </c>
      <c r="AA7" s="3">
        <v>17</v>
      </c>
      <c r="AB7" s="3">
        <v>21</v>
      </c>
      <c r="AC7" s="3">
        <v>7</v>
      </c>
      <c r="AD7" s="3">
        <v>23</v>
      </c>
      <c r="AE7" s="3">
        <v>5</v>
      </c>
      <c r="AF7" s="3">
        <v>24</v>
      </c>
      <c r="AG7" s="3"/>
    </row>
    <row r="8" spans="1:33" x14ac:dyDescent="0.25">
      <c r="A8" t="s">
        <v>127</v>
      </c>
      <c r="D8" s="37">
        <v>0.75</v>
      </c>
      <c r="E8" s="37">
        <v>0.75</v>
      </c>
      <c r="F8" s="37">
        <v>0.70833333333333337</v>
      </c>
      <c r="G8" s="37">
        <v>0.79166666666666663</v>
      </c>
      <c r="H8" s="37">
        <v>0.75</v>
      </c>
      <c r="I8" s="37">
        <v>0.75</v>
      </c>
      <c r="J8" s="37">
        <v>0.75</v>
      </c>
      <c r="K8" s="37">
        <v>0.79166666666666663</v>
      </c>
      <c r="L8" s="37">
        <v>0.33333333333333331</v>
      </c>
      <c r="M8" s="37">
        <v>0.375</v>
      </c>
      <c r="N8" s="37">
        <v>0.41666666666666669</v>
      </c>
      <c r="O8" s="37">
        <v>0.5</v>
      </c>
      <c r="P8" s="37"/>
      <c r="R8" t="s">
        <v>127</v>
      </c>
      <c r="U8" s="37">
        <v>0.75</v>
      </c>
      <c r="V8" s="37">
        <v>0.75</v>
      </c>
      <c r="W8" s="37">
        <v>0.70833333333333337</v>
      </c>
      <c r="X8" s="37">
        <v>0.79166666666666663</v>
      </c>
      <c r="Y8" s="37">
        <v>0.75</v>
      </c>
      <c r="Z8" s="37">
        <v>0.75</v>
      </c>
      <c r="AA8" s="37">
        <v>0.75</v>
      </c>
      <c r="AB8" s="37">
        <v>0.33333333333333331</v>
      </c>
      <c r="AC8" s="37">
        <v>0.79166666666666663</v>
      </c>
      <c r="AD8" s="37">
        <v>0.5</v>
      </c>
      <c r="AE8" s="37">
        <v>0.75</v>
      </c>
      <c r="AF8" s="37">
        <v>0.5</v>
      </c>
      <c r="AG8" s="37"/>
    </row>
    <row r="9" spans="1:33" x14ac:dyDescent="0.25">
      <c r="A9" t="s">
        <v>128</v>
      </c>
      <c r="D9" s="6">
        <v>200.5</v>
      </c>
      <c r="E9" s="6">
        <v>197.4</v>
      </c>
      <c r="F9" s="6">
        <v>171.6</v>
      </c>
      <c r="G9" s="6">
        <v>187.2</v>
      </c>
      <c r="H9" s="6">
        <v>241.5</v>
      </c>
      <c r="I9" s="6">
        <v>243.2</v>
      </c>
      <c r="J9" s="6">
        <v>243.1</v>
      </c>
      <c r="K9" s="6">
        <v>245.8</v>
      </c>
      <c r="L9" s="6">
        <v>221.2</v>
      </c>
      <c r="M9" s="6">
        <v>192</v>
      </c>
      <c r="N9" s="6">
        <v>184.2</v>
      </c>
      <c r="O9" s="6">
        <v>165.7</v>
      </c>
      <c r="P9" s="6"/>
      <c r="R9" t="s">
        <v>128</v>
      </c>
      <c r="U9" s="6">
        <v>206.7</v>
      </c>
      <c r="V9" s="6">
        <v>190.5</v>
      </c>
      <c r="W9" s="6">
        <v>172.4</v>
      </c>
      <c r="X9" s="6">
        <v>183.3</v>
      </c>
      <c r="Y9" s="6">
        <v>226.6</v>
      </c>
      <c r="Z9" s="6">
        <v>249.5</v>
      </c>
      <c r="AA9" s="6">
        <v>259.39999999999998</v>
      </c>
      <c r="AB9" s="6">
        <v>249.2</v>
      </c>
      <c r="AC9" s="6">
        <v>224.8</v>
      </c>
      <c r="AD9" s="6">
        <v>193.7</v>
      </c>
      <c r="AE9" s="6">
        <v>189.3</v>
      </c>
      <c r="AF9" s="6">
        <v>186.9</v>
      </c>
      <c r="AG9" s="6"/>
    </row>
    <row r="10" spans="1:33" x14ac:dyDescent="0.2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25">
      <c r="A11" s="14" t="s">
        <v>135</v>
      </c>
      <c r="P11" s="6"/>
      <c r="R11" s="14" t="s">
        <v>135</v>
      </c>
      <c r="AG11" s="6"/>
    </row>
    <row r="12" spans="1:33" x14ac:dyDescent="0.25">
      <c r="A12" t="s">
        <v>130</v>
      </c>
      <c r="D12">
        <v>349</v>
      </c>
      <c r="E12">
        <v>351</v>
      </c>
      <c r="F12">
        <v>352</v>
      </c>
      <c r="G12">
        <v>352</v>
      </c>
      <c r="H12">
        <v>354</v>
      </c>
      <c r="I12">
        <v>353</v>
      </c>
      <c r="J12">
        <v>356</v>
      </c>
      <c r="K12">
        <v>356</v>
      </c>
      <c r="L12">
        <v>356</v>
      </c>
      <c r="M12">
        <v>356</v>
      </c>
      <c r="N12">
        <v>356</v>
      </c>
      <c r="O12">
        <v>356</v>
      </c>
      <c r="P12" s="6"/>
      <c r="R12" t="s">
        <v>130</v>
      </c>
      <c r="U12">
        <v>356</v>
      </c>
      <c r="V12">
        <v>356</v>
      </c>
      <c r="W12">
        <v>356</v>
      </c>
      <c r="X12">
        <v>359</v>
      </c>
      <c r="Y12">
        <v>360</v>
      </c>
      <c r="Z12">
        <v>361</v>
      </c>
      <c r="AA12">
        <v>361</v>
      </c>
      <c r="AB12">
        <v>361</v>
      </c>
      <c r="AC12">
        <v>361</v>
      </c>
      <c r="AD12">
        <v>361</v>
      </c>
      <c r="AE12">
        <v>361</v>
      </c>
      <c r="AF12">
        <v>361</v>
      </c>
      <c r="AG12" s="6"/>
    </row>
    <row r="13" spans="1:33" x14ac:dyDescent="0.25">
      <c r="A13" t="s">
        <v>131</v>
      </c>
      <c r="D13">
        <v>141</v>
      </c>
      <c r="E13">
        <v>143</v>
      </c>
      <c r="F13">
        <v>143</v>
      </c>
      <c r="G13">
        <v>143</v>
      </c>
      <c r="H13">
        <v>143</v>
      </c>
      <c r="I13">
        <v>143</v>
      </c>
      <c r="J13">
        <v>143</v>
      </c>
      <c r="K13">
        <v>143</v>
      </c>
      <c r="L13">
        <v>143</v>
      </c>
      <c r="M13">
        <v>143</v>
      </c>
      <c r="N13">
        <v>142</v>
      </c>
      <c r="O13">
        <v>142</v>
      </c>
      <c r="P13" s="6"/>
      <c r="R13" t="s">
        <v>131</v>
      </c>
      <c r="U13">
        <v>142</v>
      </c>
      <c r="V13">
        <v>142</v>
      </c>
      <c r="W13">
        <v>142</v>
      </c>
      <c r="X13">
        <v>142</v>
      </c>
      <c r="Y13">
        <v>142</v>
      </c>
      <c r="Z13">
        <v>142</v>
      </c>
      <c r="AA13">
        <v>142</v>
      </c>
      <c r="AB13">
        <v>142</v>
      </c>
      <c r="AC13">
        <v>142</v>
      </c>
      <c r="AD13">
        <v>142</v>
      </c>
      <c r="AE13">
        <v>142</v>
      </c>
      <c r="AF13">
        <v>141</v>
      </c>
      <c r="AG13" s="6"/>
    </row>
    <row r="14" spans="1:33" x14ac:dyDescent="0.25">
      <c r="A14" t="s">
        <v>132</v>
      </c>
      <c r="D14">
        <v>9</v>
      </c>
      <c r="E14">
        <v>9</v>
      </c>
      <c r="F14">
        <v>9</v>
      </c>
      <c r="G14">
        <v>9</v>
      </c>
      <c r="H14">
        <v>9</v>
      </c>
      <c r="I14">
        <v>9</v>
      </c>
      <c r="J14">
        <v>9</v>
      </c>
      <c r="K14">
        <v>10</v>
      </c>
      <c r="L14">
        <v>10</v>
      </c>
      <c r="M14">
        <v>10</v>
      </c>
      <c r="N14">
        <v>10</v>
      </c>
      <c r="O14">
        <v>10</v>
      </c>
      <c r="P14" s="6"/>
      <c r="R14" t="s">
        <v>132</v>
      </c>
      <c r="U14">
        <v>10</v>
      </c>
      <c r="V14">
        <v>10</v>
      </c>
      <c r="W14">
        <v>10</v>
      </c>
      <c r="X14">
        <v>10</v>
      </c>
      <c r="Y14">
        <v>10</v>
      </c>
      <c r="Z14">
        <v>10</v>
      </c>
      <c r="AA14">
        <v>10</v>
      </c>
      <c r="AB14">
        <v>10</v>
      </c>
      <c r="AC14">
        <v>10</v>
      </c>
      <c r="AD14">
        <v>10</v>
      </c>
      <c r="AE14">
        <v>10</v>
      </c>
      <c r="AF14">
        <v>10</v>
      </c>
      <c r="AG14" s="6"/>
    </row>
    <row r="15" spans="1:33" x14ac:dyDescent="0.25">
      <c r="A15" t="s">
        <v>133</v>
      </c>
      <c r="D15">
        <v>15</v>
      </c>
      <c r="E15">
        <v>15</v>
      </c>
      <c r="F15">
        <v>15</v>
      </c>
      <c r="G15">
        <v>15</v>
      </c>
      <c r="H15">
        <v>15</v>
      </c>
      <c r="I15">
        <v>15</v>
      </c>
      <c r="J15">
        <v>15</v>
      </c>
      <c r="K15">
        <v>15</v>
      </c>
      <c r="L15">
        <v>15</v>
      </c>
      <c r="M15">
        <v>15</v>
      </c>
      <c r="N15">
        <v>15</v>
      </c>
      <c r="O15">
        <v>15</v>
      </c>
      <c r="P15" s="6"/>
      <c r="R15" t="s">
        <v>133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>
        <v>15</v>
      </c>
      <c r="AC15">
        <v>15</v>
      </c>
      <c r="AD15">
        <v>15</v>
      </c>
      <c r="AE15">
        <v>15</v>
      </c>
      <c r="AF15">
        <v>15</v>
      </c>
      <c r="AG15" s="6"/>
    </row>
    <row r="16" spans="1:33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x14ac:dyDescent="0.25">
      <c r="A17" s="14" t="s">
        <v>129</v>
      </c>
      <c r="R17" s="14" t="s">
        <v>136</v>
      </c>
    </row>
    <row r="18" spans="1:33" x14ac:dyDescent="0.25">
      <c r="A18" t="s">
        <v>130</v>
      </c>
      <c r="C18" s="3" t="s">
        <v>137</v>
      </c>
      <c r="D18" s="16">
        <v>1489</v>
      </c>
      <c r="E18" s="16">
        <v>1692</v>
      </c>
      <c r="F18" s="16">
        <v>1366</v>
      </c>
      <c r="G18" s="16">
        <v>3615</v>
      </c>
      <c r="H18" s="16">
        <v>5023</v>
      </c>
      <c r="I18" s="16">
        <v>5076</v>
      </c>
      <c r="J18" s="16">
        <v>5284</v>
      </c>
      <c r="K18" s="16">
        <v>4440</v>
      </c>
      <c r="L18" s="16">
        <v>4106</v>
      </c>
      <c r="M18" s="16">
        <v>4348</v>
      </c>
      <c r="N18" s="16">
        <v>3267</v>
      </c>
      <c r="O18" s="16">
        <v>2559</v>
      </c>
      <c r="P18" s="16"/>
      <c r="R18" t="s">
        <v>130</v>
      </c>
      <c r="T18" s="3" t="s">
        <v>137</v>
      </c>
      <c r="U18" s="16">
        <v>1225</v>
      </c>
      <c r="V18" s="16">
        <v>1044</v>
      </c>
      <c r="W18" s="16">
        <v>1673</v>
      </c>
      <c r="X18" s="16">
        <v>5291</v>
      </c>
      <c r="Y18" s="16">
        <v>5795</v>
      </c>
      <c r="Z18" s="16">
        <v>6434</v>
      </c>
      <c r="AA18" s="16">
        <v>5255</v>
      </c>
      <c r="AB18" s="16">
        <v>5205</v>
      </c>
      <c r="AC18" s="16">
        <v>4206</v>
      </c>
      <c r="AD18" s="16">
        <v>4290</v>
      </c>
      <c r="AE18" s="16">
        <v>2790</v>
      </c>
      <c r="AF18" s="16">
        <v>3253</v>
      </c>
      <c r="AG18" s="16"/>
    </row>
    <row r="19" spans="1:33" x14ac:dyDescent="0.25">
      <c r="A19" t="s">
        <v>131</v>
      </c>
      <c r="C19" s="3" t="s">
        <v>138</v>
      </c>
      <c r="D19" s="16">
        <v>2027</v>
      </c>
      <c r="E19" s="16">
        <v>1993</v>
      </c>
      <c r="F19" s="16">
        <v>1694</v>
      </c>
      <c r="G19" s="16">
        <v>2044</v>
      </c>
      <c r="H19" s="16">
        <v>2362</v>
      </c>
      <c r="I19" s="16">
        <v>2603</v>
      </c>
      <c r="J19" s="16">
        <v>2503</v>
      </c>
      <c r="K19" s="16">
        <v>2893</v>
      </c>
      <c r="L19" s="16">
        <v>2706</v>
      </c>
      <c r="M19" s="16">
        <v>2344</v>
      </c>
      <c r="N19" s="16">
        <v>2027</v>
      </c>
      <c r="O19" s="16">
        <v>1105</v>
      </c>
      <c r="P19" s="16"/>
      <c r="R19" t="s">
        <v>131</v>
      </c>
      <c r="T19" s="3" t="s">
        <v>138</v>
      </c>
      <c r="U19" s="16">
        <v>1926</v>
      </c>
      <c r="V19" s="16">
        <v>1963</v>
      </c>
      <c r="W19" s="16">
        <v>1481</v>
      </c>
      <c r="X19" s="16">
        <v>2121</v>
      </c>
      <c r="Y19" s="16">
        <v>2186</v>
      </c>
      <c r="Z19" s="16">
        <v>2391</v>
      </c>
      <c r="AA19" s="16">
        <v>2543</v>
      </c>
      <c r="AB19" s="16">
        <v>2690</v>
      </c>
      <c r="AC19" s="16">
        <v>2400</v>
      </c>
      <c r="AD19" s="16">
        <v>1291</v>
      </c>
      <c r="AE19" s="16">
        <v>1885</v>
      </c>
      <c r="AF19" s="16">
        <v>1259</v>
      </c>
      <c r="AG19" s="16"/>
    </row>
    <row r="20" spans="1:33" x14ac:dyDescent="0.25">
      <c r="A20" t="s">
        <v>132</v>
      </c>
      <c r="C20" s="3" t="s">
        <v>139</v>
      </c>
      <c r="D20" s="16">
        <v>289</v>
      </c>
      <c r="E20" s="16">
        <v>263</v>
      </c>
      <c r="F20" s="16">
        <v>364</v>
      </c>
      <c r="G20" s="16">
        <v>224</v>
      </c>
      <c r="H20" s="16">
        <v>227</v>
      </c>
      <c r="I20" s="16">
        <v>250</v>
      </c>
      <c r="J20" s="16">
        <v>256</v>
      </c>
      <c r="K20" s="16">
        <v>270</v>
      </c>
      <c r="L20" s="16">
        <v>279</v>
      </c>
      <c r="M20" s="16">
        <v>319</v>
      </c>
      <c r="N20" s="16">
        <v>311</v>
      </c>
      <c r="O20" s="16">
        <v>383</v>
      </c>
      <c r="P20" s="16"/>
      <c r="R20" t="s">
        <v>132</v>
      </c>
      <c r="T20" s="3" t="s">
        <v>139</v>
      </c>
      <c r="U20" s="16">
        <v>287</v>
      </c>
      <c r="V20" s="16">
        <v>404</v>
      </c>
      <c r="W20" s="16">
        <v>444</v>
      </c>
      <c r="X20" s="16">
        <v>284</v>
      </c>
      <c r="Y20" s="16">
        <v>436</v>
      </c>
      <c r="Z20" s="16">
        <v>297</v>
      </c>
      <c r="AA20" s="16">
        <v>259</v>
      </c>
      <c r="AB20" s="16">
        <v>331</v>
      </c>
      <c r="AC20" s="16">
        <v>287</v>
      </c>
      <c r="AD20" s="16">
        <v>368</v>
      </c>
      <c r="AE20" s="16">
        <v>259</v>
      </c>
      <c r="AF20" s="16">
        <v>384</v>
      </c>
      <c r="AG20" s="16"/>
    </row>
    <row r="21" spans="1:33" x14ac:dyDescent="0.25">
      <c r="A21" t="s">
        <v>133</v>
      </c>
      <c r="C21" s="3" t="s">
        <v>140</v>
      </c>
      <c r="D21" s="22">
        <v>228</v>
      </c>
      <c r="E21" s="22">
        <v>274</v>
      </c>
      <c r="F21" s="22">
        <v>187</v>
      </c>
      <c r="G21" s="22">
        <v>121</v>
      </c>
      <c r="H21" s="22">
        <v>173</v>
      </c>
      <c r="I21" s="22">
        <v>132</v>
      </c>
      <c r="J21" s="22">
        <v>137</v>
      </c>
      <c r="K21" s="22">
        <v>199</v>
      </c>
      <c r="L21" s="22">
        <v>154</v>
      </c>
      <c r="M21" s="22">
        <v>150</v>
      </c>
      <c r="N21" s="22">
        <v>154</v>
      </c>
      <c r="O21" s="22">
        <v>181</v>
      </c>
      <c r="P21" s="16"/>
      <c r="R21" t="s">
        <v>133</v>
      </c>
      <c r="T21" s="3" t="s">
        <v>140</v>
      </c>
      <c r="U21" s="22">
        <v>222</v>
      </c>
      <c r="V21" s="22">
        <v>191</v>
      </c>
      <c r="W21" s="22">
        <v>210</v>
      </c>
      <c r="X21" s="22">
        <v>139</v>
      </c>
      <c r="Y21" s="22">
        <v>132</v>
      </c>
      <c r="Z21" s="22">
        <v>160</v>
      </c>
      <c r="AA21" s="22">
        <v>148</v>
      </c>
      <c r="AB21" s="22">
        <v>149</v>
      </c>
      <c r="AC21" s="22">
        <v>136</v>
      </c>
      <c r="AD21" s="22">
        <v>183</v>
      </c>
      <c r="AE21" s="22">
        <v>88</v>
      </c>
      <c r="AF21" s="22">
        <v>170</v>
      </c>
      <c r="AG21" s="16"/>
    </row>
    <row r="22" spans="1:33" x14ac:dyDescent="0.25">
      <c r="C22" s="3"/>
      <c r="D22" s="16">
        <f t="shared" ref="D22:O22" si="0">SUM(D18:D21)</f>
        <v>4033</v>
      </c>
      <c r="E22" s="16">
        <f t="shared" si="0"/>
        <v>4222</v>
      </c>
      <c r="F22" s="16">
        <f t="shared" si="0"/>
        <v>3611</v>
      </c>
      <c r="G22" s="16">
        <f t="shared" si="0"/>
        <v>6004</v>
      </c>
      <c r="H22" s="16">
        <f t="shared" si="0"/>
        <v>7785</v>
      </c>
      <c r="I22" s="16">
        <f t="shared" si="0"/>
        <v>8061</v>
      </c>
      <c r="J22" s="16">
        <f t="shared" si="0"/>
        <v>8180</v>
      </c>
      <c r="K22" s="16">
        <f t="shared" si="0"/>
        <v>7802</v>
      </c>
      <c r="L22" s="16">
        <f t="shared" si="0"/>
        <v>7245</v>
      </c>
      <c r="M22" s="16">
        <f t="shared" si="0"/>
        <v>7161</v>
      </c>
      <c r="N22" s="16">
        <f t="shared" si="0"/>
        <v>5759</v>
      </c>
      <c r="O22" s="16">
        <f t="shared" si="0"/>
        <v>4228</v>
      </c>
      <c r="P22" s="16"/>
      <c r="T22" s="3"/>
      <c r="U22" s="16">
        <f t="shared" ref="U22:AF22" si="1">SUM(U18:U21)</f>
        <v>3660</v>
      </c>
      <c r="V22" s="16">
        <f t="shared" si="1"/>
        <v>3602</v>
      </c>
      <c r="W22" s="16">
        <f t="shared" si="1"/>
        <v>3808</v>
      </c>
      <c r="X22" s="16">
        <f t="shared" si="1"/>
        <v>7835</v>
      </c>
      <c r="Y22" s="16">
        <f t="shared" si="1"/>
        <v>8549</v>
      </c>
      <c r="Z22" s="16">
        <f t="shared" si="1"/>
        <v>9282</v>
      </c>
      <c r="AA22" s="16">
        <f t="shared" si="1"/>
        <v>8205</v>
      </c>
      <c r="AB22" s="16">
        <f t="shared" si="1"/>
        <v>8375</v>
      </c>
      <c r="AC22" s="16">
        <f t="shared" si="1"/>
        <v>7029</v>
      </c>
      <c r="AD22" s="16">
        <f t="shared" si="1"/>
        <v>6132</v>
      </c>
      <c r="AE22" s="16">
        <f t="shared" si="1"/>
        <v>5022</v>
      </c>
      <c r="AF22" s="16">
        <f t="shared" si="1"/>
        <v>5066</v>
      </c>
      <c r="AG22" s="16"/>
    </row>
    <row r="23" spans="1:33" x14ac:dyDescent="0.25">
      <c r="C23" s="3"/>
      <c r="T23" s="3"/>
    </row>
    <row r="24" spans="1:33" x14ac:dyDescent="0.25">
      <c r="A24" s="14" t="s">
        <v>152</v>
      </c>
      <c r="C24" s="3"/>
      <c r="F24" s="16"/>
      <c r="R24" s="14" t="s">
        <v>152</v>
      </c>
      <c r="T24" s="3"/>
      <c r="U24" s="14"/>
      <c r="W24" s="16"/>
    </row>
    <row r="25" spans="1:33" x14ac:dyDescent="0.25">
      <c r="A25" t="s">
        <v>130</v>
      </c>
      <c r="C25" s="3" t="s">
        <v>141</v>
      </c>
      <c r="D25" s="16">
        <v>2657</v>
      </c>
      <c r="E25" s="16">
        <v>2323</v>
      </c>
      <c r="F25" s="16">
        <v>1993</v>
      </c>
      <c r="G25" s="16">
        <v>6252</v>
      </c>
      <c r="H25" s="16">
        <v>6285</v>
      </c>
      <c r="I25" s="16">
        <v>8498</v>
      </c>
      <c r="J25" s="16">
        <v>6848</v>
      </c>
      <c r="K25" s="16">
        <v>6606</v>
      </c>
      <c r="L25" s="16">
        <v>5844</v>
      </c>
      <c r="M25" s="16">
        <v>4942</v>
      </c>
      <c r="N25" s="16">
        <v>3681</v>
      </c>
      <c r="O25" s="16">
        <v>3327</v>
      </c>
      <c r="P25" s="4">
        <f>MAX(D25:O25)</f>
        <v>8498</v>
      </c>
      <c r="R25" t="s">
        <v>130</v>
      </c>
      <c r="T25" s="3" t="s">
        <v>141</v>
      </c>
      <c r="U25" s="16">
        <v>2632</v>
      </c>
      <c r="V25" s="16">
        <v>1977</v>
      </c>
      <c r="W25" s="16">
        <v>3082</v>
      </c>
      <c r="X25" s="16">
        <v>8478</v>
      </c>
      <c r="Y25" s="16">
        <v>7901</v>
      </c>
      <c r="Z25" s="16">
        <v>8651</v>
      </c>
      <c r="AA25" s="16">
        <v>7971</v>
      </c>
      <c r="AB25" s="16">
        <v>7478</v>
      </c>
      <c r="AC25" s="16">
        <v>6347</v>
      </c>
      <c r="AD25" s="16">
        <v>5246</v>
      </c>
      <c r="AE25" s="16">
        <v>5014</v>
      </c>
      <c r="AF25" s="16">
        <v>3969</v>
      </c>
      <c r="AG25" s="4">
        <f>MAX(U25:AF25)</f>
        <v>8651</v>
      </c>
    </row>
    <row r="26" spans="1:33" x14ac:dyDescent="0.25">
      <c r="A26" t="s">
        <v>131</v>
      </c>
      <c r="C26" s="3" t="s">
        <v>142</v>
      </c>
      <c r="D26" s="16">
        <v>2605</v>
      </c>
      <c r="E26" s="16">
        <v>2506</v>
      </c>
      <c r="F26" s="16">
        <v>2593</v>
      </c>
      <c r="G26" s="16">
        <v>2468</v>
      </c>
      <c r="H26" s="16">
        <v>2624</v>
      </c>
      <c r="I26" s="16">
        <v>2854</v>
      </c>
      <c r="J26" s="16">
        <v>2785</v>
      </c>
      <c r="K26" s="16">
        <v>2978</v>
      </c>
      <c r="L26" s="16">
        <v>2839</v>
      </c>
      <c r="M26" s="16">
        <v>2491</v>
      </c>
      <c r="N26" s="16">
        <v>2422</v>
      </c>
      <c r="O26" s="16">
        <v>2522</v>
      </c>
      <c r="P26" s="4">
        <f t="shared" ref="P26:P28" si="2">MAX(D26:O26)</f>
        <v>2978</v>
      </c>
      <c r="R26" t="s">
        <v>131</v>
      </c>
      <c r="T26" s="3" t="s">
        <v>142</v>
      </c>
      <c r="U26" s="16">
        <v>2473</v>
      </c>
      <c r="V26" s="16">
        <v>2502</v>
      </c>
      <c r="W26" s="16">
        <v>2337</v>
      </c>
      <c r="X26" s="16">
        <v>2315</v>
      </c>
      <c r="Y26" s="16">
        <v>2478</v>
      </c>
      <c r="Z26" s="16">
        <v>2581</v>
      </c>
      <c r="AA26" s="16">
        <v>2830</v>
      </c>
      <c r="AB26" s="16">
        <v>2784</v>
      </c>
      <c r="AC26" s="16">
        <v>2558</v>
      </c>
      <c r="AD26" s="16">
        <v>2368</v>
      </c>
      <c r="AE26" s="16">
        <v>2419</v>
      </c>
      <c r="AF26" s="16">
        <v>2531</v>
      </c>
      <c r="AG26" s="4">
        <f t="shared" ref="AG26:AG28" si="3">MAX(U26:AF26)</f>
        <v>2830</v>
      </c>
    </row>
    <row r="27" spans="1:33" x14ac:dyDescent="0.25">
      <c r="A27" t="s">
        <v>132</v>
      </c>
      <c r="C27" s="3" t="s">
        <v>143</v>
      </c>
      <c r="D27" s="16">
        <v>375</v>
      </c>
      <c r="E27" s="16">
        <v>458</v>
      </c>
      <c r="F27" s="16">
        <v>422</v>
      </c>
      <c r="G27" s="16">
        <v>421</v>
      </c>
      <c r="H27" s="16">
        <v>486</v>
      </c>
      <c r="I27" s="16">
        <v>422</v>
      </c>
      <c r="J27" s="16">
        <v>394</v>
      </c>
      <c r="K27" s="16">
        <v>401</v>
      </c>
      <c r="L27" s="16">
        <v>379</v>
      </c>
      <c r="M27" s="16">
        <v>388</v>
      </c>
      <c r="N27" s="16">
        <v>380</v>
      </c>
      <c r="O27" s="16">
        <v>444</v>
      </c>
      <c r="P27" s="4">
        <f t="shared" si="2"/>
        <v>486</v>
      </c>
      <c r="R27" t="s">
        <v>132</v>
      </c>
      <c r="T27" s="3" t="s">
        <v>143</v>
      </c>
      <c r="U27" s="16">
        <v>483</v>
      </c>
      <c r="V27" s="16">
        <v>585</v>
      </c>
      <c r="W27" s="16">
        <v>528</v>
      </c>
      <c r="X27" s="16">
        <v>546</v>
      </c>
      <c r="Y27" s="16">
        <v>532</v>
      </c>
      <c r="Z27" s="16">
        <v>421</v>
      </c>
      <c r="AA27" s="16">
        <v>394</v>
      </c>
      <c r="AB27" s="16">
        <v>416</v>
      </c>
      <c r="AC27" s="16">
        <v>377</v>
      </c>
      <c r="AD27" s="16">
        <v>403</v>
      </c>
      <c r="AE27" s="16">
        <v>408</v>
      </c>
      <c r="AF27" s="16">
        <v>426</v>
      </c>
      <c r="AG27" s="4">
        <f t="shared" si="3"/>
        <v>585</v>
      </c>
    </row>
    <row r="28" spans="1:33" x14ac:dyDescent="0.25">
      <c r="A28" t="s">
        <v>133</v>
      </c>
      <c r="C28" s="3" t="s">
        <v>144</v>
      </c>
      <c r="D28" s="25">
        <v>322</v>
      </c>
      <c r="E28" s="25">
        <v>368</v>
      </c>
      <c r="F28" s="25">
        <v>261</v>
      </c>
      <c r="G28" s="25">
        <v>265</v>
      </c>
      <c r="H28" s="25">
        <v>251</v>
      </c>
      <c r="I28" s="25">
        <v>261</v>
      </c>
      <c r="J28" s="25">
        <v>293</v>
      </c>
      <c r="K28" s="25">
        <v>338</v>
      </c>
      <c r="L28" s="25">
        <v>275</v>
      </c>
      <c r="M28" s="25">
        <v>281</v>
      </c>
      <c r="N28" s="25">
        <v>200</v>
      </c>
      <c r="O28" s="25">
        <v>242</v>
      </c>
      <c r="P28" s="4">
        <f t="shared" si="2"/>
        <v>368</v>
      </c>
      <c r="R28" t="s">
        <v>133</v>
      </c>
      <c r="T28" s="3" t="s">
        <v>144</v>
      </c>
      <c r="U28" s="25">
        <v>315</v>
      </c>
      <c r="V28" s="25">
        <v>278</v>
      </c>
      <c r="W28" s="25">
        <v>253</v>
      </c>
      <c r="X28" s="25">
        <v>275</v>
      </c>
      <c r="Y28" s="25">
        <v>228</v>
      </c>
      <c r="Z28" s="25">
        <v>264</v>
      </c>
      <c r="AA28" s="25">
        <v>253</v>
      </c>
      <c r="AB28" s="25">
        <v>232</v>
      </c>
      <c r="AC28" s="25">
        <v>249</v>
      </c>
      <c r="AD28" s="25">
        <v>215</v>
      </c>
      <c r="AE28" s="25">
        <v>155</v>
      </c>
      <c r="AF28" s="25">
        <v>252</v>
      </c>
      <c r="AG28" s="4">
        <f t="shared" si="3"/>
        <v>315</v>
      </c>
    </row>
    <row r="29" spans="1:33" x14ac:dyDescent="0.25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T29" s="3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3" x14ac:dyDescent="0.25">
      <c r="A30" s="14" t="s">
        <v>149</v>
      </c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R30" s="14" t="s">
        <v>149</v>
      </c>
      <c r="T30" s="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3" x14ac:dyDescent="0.25">
      <c r="A31" t="s">
        <v>130</v>
      </c>
      <c r="C31" s="3" t="s">
        <v>145</v>
      </c>
      <c r="D31" s="39">
        <f>D18/D25</f>
        <v>0.56040647346631545</v>
      </c>
      <c r="E31" s="39">
        <f t="shared" ref="E31:O31" si="4">E18/E25</f>
        <v>0.72836848902281537</v>
      </c>
      <c r="F31" s="39">
        <f t="shared" si="4"/>
        <v>0.68539889613647764</v>
      </c>
      <c r="G31" s="39">
        <f t="shared" si="4"/>
        <v>0.57821497120921306</v>
      </c>
      <c r="H31" s="39">
        <f t="shared" si="4"/>
        <v>0.79920445505171045</v>
      </c>
      <c r="I31" s="39">
        <f t="shared" si="4"/>
        <v>0.59731701576841612</v>
      </c>
      <c r="J31" s="39">
        <f t="shared" si="4"/>
        <v>0.77161214953271029</v>
      </c>
      <c r="K31" s="39">
        <f t="shared" si="4"/>
        <v>0.67211625794732066</v>
      </c>
      <c r="L31" s="39">
        <f t="shared" si="4"/>
        <v>0.70260095824777546</v>
      </c>
      <c r="M31" s="39">
        <f t="shared" si="4"/>
        <v>0.87980574666127076</v>
      </c>
      <c r="N31" s="39">
        <f t="shared" si="4"/>
        <v>0.8875305623471883</v>
      </c>
      <c r="O31" s="39">
        <f t="shared" si="4"/>
        <v>0.76916140667267807</v>
      </c>
      <c r="R31" t="s">
        <v>130</v>
      </c>
      <c r="T31" s="3" t="s">
        <v>145</v>
      </c>
      <c r="U31" s="39">
        <f>U18/U25</f>
        <v>0.46542553191489361</v>
      </c>
      <c r="V31" s="39">
        <f t="shared" ref="V31:AF31" si="5">V18/V25</f>
        <v>0.5280728376327769</v>
      </c>
      <c r="W31" s="39">
        <f t="shared" si="5"/>
        <v>0.54282933160285529</v>
      </c>
      <c r="X31" s="39">
        <f t="shared" si="5"/>
        <v>0.62408586930879928</v>
      </c>
      <c r="Y31" s="39">
        <f t="shared" si="5"/>
        <v>0.73345146184027343</v>
      </c>
      <c r="Z31" s="39">
        <f t="shared" si="5"/>
        <v>0.7437290486648942</v>
      </c>
      <c r="AA31" s="39">
        <f t="shared" si="5"/>
        <v>0.65926483502697275</v>
      </c>
      <c r="AB31" s="39">
        <f t="shared" si="5"/>
        <v>0.69604172238566464</v>
      </c>
      <c r="AC31" s="39">
        <f t="shared" si="5"/>
        <v>0.66267527965968176</v>
      </c>
      <c r="AD31" s="39">
        <f t="shared" si="5"/>
        <v>0.81776591688905831</v>
      </c>
      <c r="AE31" s="39">
        <f t="shared" si="5"/>
        <v>0.55644196250498601</v>
      </c>
      <c r="AF31" s="39">
        <f t="shared" si="5"/>
        <v>0.8196019148400101</v>
      </c>
    </row>
    <row r="32" spans="1:33" x14ac:dyDescent="0.25">
      <c r="A32" t="s">
        <v>131</v>
      </c>
      <c r="C32" s="3" t="s">
        <v>146</v>
      </c>
      <c r="D32" s="39">
        <f t="shared" ref="D32:O34" si="6">D19/D26</f>
        <v>0.77811900191938577</v>
      </c>
      <c r="E32" s="39">
        <f t="shared" si="6"/>
        <v>0.79529130087789301</v>
      </c>
      <c r="F32" s="39">
        <f t="shared" si="6"/>
        <v>0.65329733898958731</v>
      </c>
      <c r="G32" s="39">
        <f t="shared" si="6"/>
        <v>0.82820097244732582</v>
      </c>
      <c r="H32" s="39">
        <f t="shared" si="6"/>
        <v>0.90015243902439024</v>
      </c>
      <c r="I32" s="39">
        <f t="shared" si="6"/>
        <v>0.91205325858444286</v>
      </c>
      <c r="J32" s="39">
        <f t="shared" si="6"/>
        <v>0.8987432675044883</v>
      </c>
      <c r="K32" s="39">
        <f t="shared" si="6"/>
        <v>0.97145735392881127</v>
      </c>
      <c r="L32" s="39">
        <f t="shared" si="6"/>
        <v>0.95315251849242688</v>
      </c>
      <c r="M32" s="39">
        <f t="shared" si="6"/>
        <v>0.94098755519871535</v>
      </c>
      <c r="N32" s="39">
        <f t="shared" si="6"/>
        <v>0.83691164327002476</v>
      </c>
      <c r="O32" s="39">
        <f t="shared" si="6"/>
        <v>0.43814432989690721</v>
      </c>
      <c r="R32" t="s">
        <v>131</v>
      </c>
      <c r="T32" s="3" t="s">
        <v>146</v>
      </c>
      <c r="U32" s="39">
        <f t="shared" ref="U32:AF34" si="7">U19/U26</f>
        <v>0.77881116053376465</v>
      </c>
      <c r="V32" s="39">
        <f t="shared" si="7"/>
        <v>0.784572342126299</v>
      </c>
      <c r="W32" s="39">
        <f t="shared" si="7"/>
        <v>0.63371844244758235</v>
      </c>
      <c r="X32" s="39">
        <f t="shared" si="7"/>
        <v>0.91619870410367166</v>
      </c>
      <c r="Y32" s="39">
        <f t="shared" si="7"/>
        <v>0.88216303470540758</v>
      </c>
      <c r="Z32" s="39">
        <f t="shared" si="7"/>
        <v>0.92638512204571877</v>
      </c>
      <c r="AA32" s="39">
        <f t="shared" si="7"/>
        <v>0.89858657243816253</v>
      </c>
      <c r="AB32" s="39">
        <f t="shared" si="7"/>
        <v>0.96623563218390807</v>
      </c>
      <c r="AC32" s="39">
        <f t="shared" si="7"/>
        <v>0.93823299452697417</v>
      </c>
      <c r="AD32" s="39">
        <f t="shared" si="7"/>
        <v>0.54518581081081086</v>
      </c>
      <c r="AE32" s="39">
        <f t="shared" si="7"/>
        <v>0.7792476229847044</v>
      </c>
      <c r="AF32" s="39">
        <f t="shared" si="7"/>
        <v>0.49743184512050576</v>
      </c>
    </row>
    <row r="33" spans="1:33" x14ac:dyDescent="0.25">
      <c r="A33" t="s">
        <v>132</v>
      </c>
      <c r="C33" s="3" t="s">
        <v>147</v>
      </c>
      <c r="D33" s="39">
        <f t="shared" si="6"/>
        <v>0.77066666666666672</v>
      </c>
      <c r="E33" s="39">
        <f t="shared" si="6"/>
        <v>0.57423580786026196</v>
      </c>
      <c r="F33" s="39">
        <f t="shared" si="6"/>
        <v>0.86255924170616116</v>
      </c>
      <c r="G33" s="39">
        <f t="shared" si="6"/>
        <v>0.53206650831353919</v>
      </c>
      <c r="H33" s="39">
        <f t="shared" si="6"/>
        <v>0.46707818930041151</v>
      </c>
      <c r="I33" s="39">
        <f t="shared" si="6"/>
        <v>0.59241706161137442</v>
      </c>
      <c r="J33" s="39">
        <f t="shared" si="6"/>
        <v>0.64974619289340096</v>
      </c>
      <c r="K33" s="39">
        <f t="shared" si="6"/>
        <v>0.67331670822942646</v>
      </c>
      <c r="L33" s="39">
        <f t="shared" si="6"/>
        <v>0.73614775725593673</v>
      </c>
      <c r="M33" s="39">
        <f t="shared" si="6"/>
        <v>0.82216494845360821</v>
      </c>
      <c r="N33" s="39">
        <f t="shared" si="6"/>
        <v>0.81842105263157894</v>
      </c>
      <c r="O33" s="39">
        <f t="shared" si="6"/>
        <v>0.86261261261261257</v>
      </c>
      <c r="R33" t="s">
        <v>132</v>
      </c>
      <c r="T33" s="3" t="s">
        <v>147</v>
      </c>
      <c r="U33" s="39">
        <f t="shared" si="7"/>
        <v>0.59420289855072461</v>
      </c>
      <c r="V33" s="39">
        <f t="shared" si="7"/>
        <v>0.69059829059829059</v>
      </c>
      <c r="W33" s="39">
        <f t="shared" si="7"/>
        <v>0.84090909090909094</v>
      </c>
      <c r="X33" s="39">
        <f t="shared" si="7"/>
        <v>0.52014652014652019</v>
      </c>
      <c r="Y33" s="39">
        <f t="shared" si="7"/>
        <v>0.81954887218045114</v>
      </c>
      <c r="Z33" s="39">
        <f t="shared" si="7"/>
        <v>0.70546318289786225</v>
      </c>
      <c r="AA33" s="39">
        <f t="shared" si="7"/>
        <v>0.65736040609137059</v>
      </c>
      <c r="AB33" s="39">
        <f t="shared" si="7"/>
        <v>0.79567307692307687</v>
      </c>
      <c r="AC33" s="39">
        <f t="shared" si="7"/>
        <v>0.76127320954907163</v>
      </c>
      <c r="AD33" s="39">
        <f t="shared" si="7"/>
        <v>0.91315136476426795</v>
      </c>
      <c r="AE33" s="39">
        <f t="shared" si="7"/>
        <v>0.63480392156862742</v>
      </c>
      <c r="AF33" s="39">
        <f t="shared" si="7"/>
        <v>0.90140845070422537</v>
      </c>
    </row>
    <row r="34" spans="1:33" x14ac:dyDescent="0.25">
      <c r="A34" t="s">
        <v>133</v>
      </c>
      <c r="C34" s="3" t="s">
        <v>148</v>
      </c>
      <c r="D34" s="39">
        <f t="shared" si="6"/>
        <v>0.70807453416149069</v>
      </c>
      <c r="E34" s="39">
        <f t="shared" si="6"/>
        <v>0.74456521739130432</v>
      </c>
      <c r="F34" s="39">
        <f t="shared" si="6"/>
        <v>0.71647509578544066</v>
      </c>
      <c r="G34" s="39">
        <f t="shared" si="6"/>
        <v>0.45660377358490567</v>
      </c>
      <c r="H34" s="39">
        <f t="shared" si="6"/>
        <v>0.68924302788844627</v>
      </c>
      <c r="I34" s="39">
        <f t="shared" si="6"/>
        <v>0.50574712643678166</v>
      </c>
      <c r="J34" s="39">
        <f t="shared" si="6"/>
        <v>0.46757679180887374</v>
      </c>
      <c r="K34" s="39">
        <f t="shared" si="6"/>
        <v>0.58875739644970415</v>
      </c>
      <c r="L34" s="39">
        <f t="shared" si="6"/>
        <v>0.56000000000000005</v>
      </c>
      <c r="M34" s="39">
        <f t="shared" si="6"/>
        <v>0.53380782918149461</v>
      </c>
      <c r="N34" s="39">
        <f t="shared" si="6"/>
        <v>0.77</v>
      </c>
      <c r="O34" s="39">
        <f t="shared" si="6"/>
        <v>0.74793388429752061</v>
      </c>
      <c r="R34" t="s">
        <v>133</v>
      </c>
      <c r="T34" s="3" t="s">
        <v>148</v>
      </c>
      <c r="U34" s="39">
        <f t="shared" si="7"/>
        <v>0.70476190476190481</v>
      </c>
      <c r="V34" s="39">
        <f t="shared" si="7"/>
        <v>0.68705035971223016</v>
      </c>
      <c r="W34" s="39">
        <f t="shared" si="7"/>
        <v>0.83003952569169959</v>
      </c>
      <c r="X34" s="39">
        <f t="shared" si="7"/>
        <v>0.50545454545454549</v>
      </c>
      <c r="Y34" s="39">
        <f t="shared" si="7"/>
        <v>0.57894736842105265</v>
      </c>
      <c r="Z34" s="39">
        <f t="shared" si="7"/>
        <v>0.60606060606060608</v>
      </c>
      <c r="AA34" s="39">
        <f t="shared" si="7"/>
        <v>0.58498023715415015</v>
      </c>
      <c r="AB34" s="39">
        <f t="shared" si="7"/>
        <v>0.64224137931034486</v>
      </c>
      <c r="AC34" s="39">
        <f t="shared" si="7"/>
        <v>0.54618473895582331</v>
      </c>
      <c r="AD34" s="39">
        <f t="shared" si="7"/>
        <v>0.85116279069767442</v>
      </c>
      <c r="AE34" s="39">
        <f t="shared" si="7"/>
        <v>0.56774193548387097</v>
      </c>
      <c r="AF34" s="39">
        <f t="shared" si="7"/>
        <v>0.67460317460317465</v>
      </c>
    </row>
    <row r="35" spans="1:33" x14ac:dyDescent="0.25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3" x14ac:dyDescent="0.25">
      <c r="A36" s="14" t="s">
        <v>134</v>
      </c>
      <c r="R36" s="14" t="s">
        <v>134</v>
      </c>
    </row>
    <row r="37" spans="1:33" x14ac:dyDescent="0.25">
      <c r="A37" t="s">
        <v>130</v>
      </c>
      <c r="D37" s="16">
        <v>1237</v>
      </c>
      <c r="E37" s="16">
        <v>1092</v>
      </c>
      <c r="F37" s="16">
        <v>765</v>
      </c>
      <c r="G37" s="16">
        <v>1202</v>
      </c>
      <c r="H37" s="16">
        <v>3245</v>
      </c>
      <c r="I37" s="16">
        <v>3982</v>
      </c>
      <c r="J37" s="16">
        <v>3572</v>
      </c>
      <c r="K37" s="16">
        <v>3243</v>
      </c>
      <c r="L37" s="16">
        <v>2619</v>
      </c>
      <c r="M37" s="16">
        <v>2200</v>
      </c>
      <c r="N37" s="16">
        <v>1893</v>
      </c>
      <c r="O37" s="16">
        <v>1754</v>
      </c>
      <c r="P37" s="4">
        <f>SUM(D37:O37)</f>
        <v>26804</v>
      </c>
      <c r="R37" t="s">
        <v>130</v>
      </c>
      <c r="U37" s="16">
        <v>1254</v>
      </c>
      <c r="V37" s="16">
        <v>964</v>
      </c>
      <c r="W37" s="16">
        <v>756</v>
      </c>
      <c r="X37" s="16">
        <v>1637</v>
      </c>
      <c r="Y37" s="16">
        <v>4161</v>
      </c>
      <c r="Z37" s="16">
        <v>4532</v>
      </c>
      <c r="AA37" s="16">
        <v>4331</v>
      </c>
      <c r="AB37" s="16">
        <v>3959</v>
      </c>
      <c r="AC37" s="16">
        <v>3150</v>
      </c>
      <c r="AD37" s="16">
        <v>2772</v>
      </c>
      <c r="AE37" s="16">
        <v>2187</v>
      </c>
      <c r="AF37" s="16">
        <v>1895</v>
      </c>
      <c r="AG37" s="4">
        <f>SUM(U37:AF37)</f>
        <v>31598</v>
      </c>
    </row>
    <row r="38" spans="1:33" x14ac:dyDescent="0.25">
      <c r="A38" t="s">
        <v>131</v>
      </c>
      <c r="D38" s="16">
        <v>991</v>
      </c>
      <c r="E38" s="16">
        <v>1082</v>
      </c>
      <c r="F38" s="16">
        <v>1097</v>
      </c>
      <c r="G38" s="16">
        <v>966</v>
      </c>
      <c r="H38" s="16">
        <v>1054</v>
      </c>
      <c r="I38" s="16">
        <v>1132</v>
      </c>
      <c r="J38" s="16">
        <v>1227</v>
      </c>
      <c r="K38" s="16">
        <v>1314</v>
      </c>
      <c r="L38" s="16">
        <v>1146</v>
      </c>
      <c r="M38" s="16">
        <v>1083</v>
      </c>
      <c r="N38" s="16">
        <v>1003</v>
      </c>
      <c r="O38" s="16">
        <v>1016</v>
      </c>
      <c r="P38" s="4">
        <f t="shared" ref="P38:P40" si="8">SUM(D38:O38)</f>
        <v>13111</v>
      </c>
      <c r="R38" t="s">
        <v>131</v>
      </c>
      <c r="U38" s="16">
        <v>990</v>
      </c>
      <c r="V38" s="16">
        <v>1067</v>
      </c>
      <c r="W38" s="16">
        <v>998</v>
      </c>
      <c r="X38" s="16">
        <v>965</v>
      </c>
      <c r="Y38" s="16">
        <v>1076</v>
      </c>
      <c r="Z38" s="16">
        <v>1097</v>
      </c>
      <c r="AA38" s="16">
        <v>1220</v>
      </c>
      <c r="AB38" s="16">
        <v>1262</v>
      </c>
      <c r="AC38" s="16">
        <v>1121</v>
      </c>
      <c r="AD38" s="16">
        <v>1106</v>
      </c>
      <c r="AE38" s="16">
        <v>994</v>
      </c>
      <c r="AF38" s="16">
        <v>991</v>
      </c>
      <c r="AG38" s="4">
        <f t="shared" ref="AG38:AG40" si="9">SUM(U38:AF38)</f>
        <v>12887</v>
      </c>
    </row>
    <row r="39" spans="1:33" x14ac:dyDescent="0.25">
      <c r="A39" t="s">
        <v>132</v>
      </c>
      <c r="D39" s="16">
        <v>181</v>
      </c>
      <c r="E39" s="16">
        <v>197</v>
      </c>
      <c r="F39" s="16">
        <v>226</v>
      </c>
      <c r="G39" s="16">
        <v>188</v>
      </c>
      <c r="H39" s="16">
        <v>196</v>
      </c>
      <c r="I39" s="16">
        <v>185</v>
      </c>
      <c r="J39" s="16">
        <v>183</v>
      </c>
      <c r="K39" s="16">
        <v>186</v>
      </c>
      <c r="L39" s="16">
        <v>171</v>
      </c>
      <c r="M39" s="16">
        <v>186</v>
      </c>
      <c r="N39" s="16">
        <v>186</v>
      </c>
      <c r="O39" s="16">
        <v>203</v>
      </c>
      <c r="P39" s="4">
        <f t="shared" si="8"/>
        <v>2288</v>
      </c>
      <c r="R39" t="s">
        <v>132</v>
      </c>
      <c r="U39" s="16">
        <v>225</v>
      </c>
      <c r="V39" s="16">
        <v>254</v>
      </c>
      <c r="W39" s="16">
        <v>244</v>
      </c>
      <c r="X39" s="16">
        <v>221</v>
      </c>
      <c r="Y39" s="16">
        <v>243</v>
      </c>
      <c r="Z39" s="16">
        <v>208</v>
      </c>
      <c r="AA39" s="16">
        <v>213</v>
      </c>
      <c r="AB39" s="16">
        <v>218</v>
      </c>
      <c r="AC39" s="16">
        <v>195</v>
      </c>
      <c r="AD39" s="16">
        <v>206</v>
      </c>
      <c r="AE39" s="16">
        <v>190</v>
      </c>
      <c r="AF39" s="16">
        <v>217</v>
      </c>
      <c r="AG39" s="4">
        <f t="shared" si="9"/>
        <v>2634</v>
      </c>
    </row>
    <row r="40" spans="1:33" x14ac:dyDescent="0.25">
      <c r="A40" t="s">
        <v>133</v>
      </c>
      <c r="D40" s="22">
        <v>97</v>
      </c>
      <c r="E40" s="22">
        <v>129</v>
      </c>
      <c r="F40" s="22">
        <v>103</v>
      </c>
      <c r="G40" s="22">
        <v>91</v>
      </c>
      <c r="H40" s="22">
        <v>91</v>
      </c>
      <c r="I40" s="22">
        <v>99</v>
      </c>
      <c r="J40" s="22">
        <v>106</v>
      </c>
      <c r="K40" s="22">
        <v>115</v>
      </c>
      <c r="L40" s="22">
        <v>95</v>
      </c>
      <c r="M40" s="22">
        <v>99</v>
      </c>
      <c r="N40" s="22">
        <v>79</v>
      </c>
      <c r="O40" s="22">
        <v>91</v>
      </c>
      <c r="P40" s="38">
        <f t="shared" si="8"/>
        <v>1195</v>
      </c>
      <c r="R40" t="s">
        <v>133</v>
      </c>
      <c r="U40" s="22">
        <v>97</v>
      </c>
      <c r="V40" s="22">
        <v>114</v>
      </c>
      <c r="W40" s="22">
        <v>96</v>
      </c>
      <c r="X40" s="22">
        <v>90</v>
      </c>
      <c r="Y40" s="22">
        <v>103</v>
      </c>
      <c r="Z40" s="22">
        <v>102</v>
      </c>
      <c r="AA40" s="22">
        <v>113</v>
      </c>
      <c r="AB40" s="22">
        <v>108</v>
      </c>
      <c r="AC40" s="22">
        <v>107</v>
      </c>
      <c r="AD40" s="22">
        <v>92</v>
      </c>
      <c r="AE40" s="22">
        <v>88</v>
      </c>
      <c r="AF40" s="22">
        <v>89</v>
      </c>
      <c r="AG40" s="38">
        <f t="shared" si="9"/>
        <v>1199</v>
      </c>
    </row>
    <row r="41" spans="1:33" x14ac:dyDescent="0.25">
      <c r="A41" s="14"/>
      <c r="D41" s="16">
        <f t="shared" ref="D41:P41" si="10">SUM(D37:D40)</f>
        <v>2506</v>
      </c>
      <c r="E41" s="16">
        <f t="shared" si="10"/>
        <v>2500</v>
      </c>
      <c r="F41" s="16">
        <f t="shared" si="10"/>
        <v>2191</v>
      </c>
      <c r="G41" s="16">
        <f t="shared" si="10"/>
        <v>2447</v>
      </c>
      <c r="H41" s="16">
        <f t="shared" si="10"/>
        <v>4586</v>
      </c>
      <c r="I41" s="16">
        <f t="shared" si="10"/>
        <v>5398</v>
      </c>
      <c r="J41" s="16">
        <f t="shared" si="10"/>
        <v>5088</v>
      </c>
      <c r="K41" s="16">
        <f t="shared" si="10"/>
        <v>4858</v>
      </c>
      <c r="L41" s="16">
        <f t="shared" si="10"/>
        <v>4031</v>
      </c>
      <c r="M41" s="16">
        <f t="shared" si="10"/>
        <v>3568</v>
      </c>
      <c r="N41" s="16">
        <f t="shared" si="10"/>
        <v>3161</v>
      </c>
      <c r="O41" s="16">
        <f t="shared" si="10"/>
        <v>3064</v>
      </c>
      <c r="P41" s="16">
        <f t="shared" si="10"/>
        <v>43398</v>
      </c>
      <c r="R41" s="14"/>
      <c r="U41" s="16">
        <f t="shared" ref="U41:AG41" si="11">SUM(U37:U40)</f>
        <v>2566</v>
      </c>
      <c r="V41" s="16">
        <f t="shared" si="11"/>
        <v>2399</v>
      </c>
      <c r="W41" s="16">
        <f t="shared" si="11"/>
        <v>2094</v>
      </c>
      <c r="X41" s="16">
        <f t="shared" si="11"/>
        <v>2913</v>
      </c>
      <c r="Y41" s="16">
        <f t="shared" si="11"/>
        <v>5583</v>
      </c>
      <c r="Z41" s="16">
        <f t="shared" si="11"/>
        <v>5939</v>
      </c>
      <c r="AA41" s="16">
        <f t="shared" si="11"/>
        <v>5877</v>
      </c>
      <c r="AB41" s="16">
        <f t="shared" si="11"/>
        <v>5547</v>
      </c>
      <c r="AC41" s="16">
        <f t="shared" si="11"/>
        <v>4573</v>
      </c>
      <c r="AD41" s="16">
        <f t="shared" si="11"/>
        <v>4176</v>
      </c>
      <c r="AE41" s="16">
        <f t="shared" si="11"/>
        <v>3459</v>
      </c>
      <c r="AF41" s="16">
        <f t="shared" si="11"/>
        <v>3192</v>
      </c>
      <c r="AG41" s="16">
        <f t="shared" si="11"/>
        <v>48318</v>
      </c>
    </row>
    <row r="42" spans="1:33" x14ac:dyDescent="0.25">
      <c r="A42" s="14"/>
      <c r="R42" s="14"/>
    </row>
    <row r="43" spans="1:33" x14ac:dyDescent="0.25">
      <c r="A43" s="14" t="s">
        <v>151</v>
      </c>
      <c r="D43" s="16">
        <v>744</v>
      </c>
      <c r="E43" s="16">
        <v>744</v>
      </c>
      <c r="F43" s="16">
        <v>720</v>
      </c>
      <c r="G43" s="16">
        <v>744</v>
      </c>
      <c r="H43" s="16">
        <v>720</v>
      </c>
      <c r="I43" s="16">
        <v>744</v>
      </c>
      <c r="J43" s="16">
        <v>744</v>
      </c>
      <c r="K43" s="16">
        <v>696</v>
      </c>
      <c r="L43" s="16">
        <v>744</v>
      </c>
      <c r="M43" s="16">
        <v>720</v>
      </c>
      <c r="N43" s="16">
        <v>744</v>
      </c>
      <c r="O43" s="16">
        <v>720</v>
      </c>
      <c r="P43" s="4">
        <f>SUM(D43:O43)</f>
        <v>8784</v>
      </c>
      <c r="R43" s="14" t="s">
        <v>151</v>
      </c>
      <c r="U43" s="16">
        <v>744</v>
      </c>
      <c r="V43" s="16">
        <v>744</v>
      </c>
      <c r="W43" s="16">
        <v>720</v>
      </c>
      <c r="X43" s="16">
        <v>744</v>
      </c>
      <c r="Y43" s="16">
        <v>720</v>
      </c>
      <c r="Z43" s="16">
        <v>744</v>
      </c>
      <c r="AA43" s="16">
        <v>744</v>
      </c>
      <c r="AB43" s="16">
        <v>696</v>
      </c>
      <c r="AC43" s="16">
        <v>744</v>
      </c>
      <c r="AD43" s="16">
        <v>720</v>
      </c>
      <c r="AE43" s="16">
        <v>744</v>
      </c>
      <c r="AF43" s="16">
        <v>720</v>
      </c>
      <c r="AG43" s="4">
        <f>SUM(U43:AF43)</f>
        <v>8784</v>
      </c>
    </row>
    <row r="44" spans="1:33" x14ac:dyDescent="0.25">
      <c r="A44" s="14"/>
      <c r="R44" s="14"/>
    </row>
    <row r="45" spans="1:33" x14ac:dyDescent="0.25">
      <c r="A45" s="14" t="s">
        <v>150</v>
      </c>
      <c r="R45" s="14" t="s">
        <v>150</v>
      </c>
    </row>
    <row r="46" spans="1:33" x14ac:dyDescent="0.25">
      <c r="A46" t="s">
        <v>130</v>
      </c>
      <c r="D46" s="16">
        <f>100*D37*1000/(D25*D$43)</f>
        <v>62.575626970348161</v>
      </c>
      <c r="E46" s="16">
        <f t="shared" ref="E46:P49" si="12">100*E37*1000/(E25*E$43)</f>
        <v>63.183036396206241</v>
      </c>
      <c r="F46" s="16">
        <f t="shared" si="12"/>
        <v>53.311590566984442</v>
      </c>
      <c r="G46" s="16">
        <f t="shared" si="12"/>
        <v>25.841193183772592</v>
      </c>
      <c r="H46" s="16">
        <f t="shared" si="12"/>
        <v>71.709537699991159</v>
      </c>
      <c r="I46" s="16">
        <f t="shared" si="12"/>
        <v>62.981296041826411</v>
      </c>
      <c r="J46" s="16">
        <f t="shared" si="12"/>
        <v>70.109159883428802</v>
      </c>
      <c r="K46" s="16">
        <f t="shared" si="12"/>
        <v>70.534101704824252</v>
      </c>
      <c r="L46" s="16">
        <f t="shared" si="12"/>
        <v>60.235477247135194</v>
      </c>
      <c r="M46" s="16">
        <f t="shared" si="12"/>
        <v>61.828319618687893</v>
      </c>
      <c r="N46" s="16">
        <f t="shared" si="12"/>
        <v>69.121294178475338</v>
      </c>
      <c r="O46" s="16">
        <f t="shared" si="12"/>
        <v>73.22245599973283</v>
      </c>
      <c r="P46" s="16">
        <f t="shared" si="12"/>
        <v>35.907945338901129</v>
      </c>
      <c r="R46" t="s">
        <v>130</v>
      </c>
      <c r="U46" s="16">
        <f>100*U37*1000/(U25*U$43)</f>
        <v>64.038140994215112</v>
      </c>
      <c r="V46" s="16">
        <f t="shared" ref="V46:AG49" si="13">100*V37*1000/(V25*V$43)</f>
        <v>65.538640603499388</v>
      </c>
      <c r="W46" s="16">
        <f t="shared" si="13"/>
        <v>34.068786502271251</v>
      </c>
      <c r="X46" s="16">
        <f t="shared" si="13"/>
        <v>25.952687157399165</v>
      </c>
      <c r="Y46" s="16">
        <f t="shared" si="13"/>
        <v>73.144749609754044</v>
      </c>
      <c r="Z46" s="16">
        <f t="shared" si="13"/>
        <v>70.412644196767602</v>
      </c>
      <c r="AA46" s="16">
        <f t="shared" si="13"/>
        <v>73.030191433192641</v>
      </c>
      <c r="AB46" s="16">
        <f t="shared" si="13"/>
        <v>76.066038924907701</v>
      </c>
      <c r="AC46" s="16">
        <f t="shared" si="13"/>
        <v>66.706648302220501</v>
      </c>
      <c r="AD46" s="16">
        <f t="shared" si="13"/>
        <v>73.389248951582161</v>
      </c>
      <c r="AE46" s="16">
        <f t="shared" si="13"/>
        <v>58.626169306586718</v>
      </c>
      <c r="AF46" s="16">
        <f t="shared" si="13"/>
        <v>66.312533243750181</v>
      </c>
      <c r="AG46" s="16">
        <f t="shared" si="13"/>
        <v>41.581576953210288</v>
      </c>
    </row>
    <row r="47" spans="1:33" x14ac:dyDescent="0.25">
      <c r="A47" t="s">
        <v>131</v>
      </c>
      <c r="D47" s="16">
        <f t="shared" ref="D47:O49" si="14">100*D38*1000/(D26*D$43)</f>
        <v>51.132024848822567</v>
      </c>
      <c r="E47" s="16">
        <f t="shared" si="14"/>
        <v>58.032764376249688</v>
      </c>
      <c r="F47" s="16">
        <f t="shared" si="14"/>
        <v>58.75862364485581</v>
      </c>
      <c r="G47" s="16">
        <f t="shared" si="14"/>
        <v>52.608877503006219</v>
      </c>
      <c r="H47" s="16">
        <f t="shared" si="14"/>
        <v>55.788448509485093</v>
      </c>
      <c r="I47" s="16">
        <f t="shared" si="14"/>
        <v>53.31133063574233</v>
      </c>
      <c r="J47" s="16">
        <f t="shared" si="14"/>
        <v>59.217003532750333</v>
      </c>
      <c r="K47" s="16">
        <f t="shared" si="14"/>
        <v>63.395938028299483</v>
      </c>
      <c r="L47" s="16">
        <f t="shared" si="14"/>
        <v>54.255814746219137</v>
      </c>
      <c r="M47" s="16">
        <f t="shared" si="14"/>
        <v>60.384049243944865</v>
      </c>
      <c r="N47" s="16">
        <f t="shared" si="14"/>
        <v>55.661365795619012</v>
      </c>
      <c r="O47" s="16">
        <f t="shared" si="14"/>
        <v>55.952066261344612</v>
      </c>
      <c r="P47" s="16">
        <f t="shared" si="12"/>
        <v>50.120892617507138</v>
      </c>
      <c r="R47" t="s">
        <v>131</v>
      </c>
      <c r="U47" s="16">
        <f t="shared" ref="U47:AF49" si="15">100*U38*1000/(U26*U$43)</f>
        <v>53.806921200579161</v>
      </c>
      <c r="V47" s="16">
        <f t="shared" si="15"/>
        <v>57.31973560936197</v>
      </c>
      <c r="W47" s="16">
        <f t="shared" si="15"/>
        <v>59.311558027860983</v>
      </c>
      <c r="X47" s="16">
        <f t="shared" si="15"/>
        <v>56.027775842448733</v>
      </c>
      <c r="Y47" s="16">
        <f t="shared" si="15"/>
        <v>60.308492511882342</v>
      </c>
      <c r="Z47" s="16">
        <f t="shared" si="15"/>
        <v>57.127561626942963</v>
      </c>
      <c r="AA47" s="16">
        <f t="shared" si="15"/>
        <v>57.942930962422587</v>
      </c>
      <c r="AB47" s="16">
        <f t="shared" si="15"/>
        <v>65.129970934073199</v>
      </c>
      <c r="AC47" s="16">
        <f t="shared" si="15"/>
        <v>58.902284210614809</v>
      </c>
      <c r="AD47" s="16">
        <f t="shared" si="15"/>
        <v>64.869557057057051</v>
      </c>
      <c r="AE47" s="16">
        <f t="shared" si="15"/>
        <v>55.230322669547093</v>
      </c>
      <c r="AF47" s="16">
        <f t="shared" si="15"/>
        <v>54.381228324333819</v>
      </c>
      <c r="AG47" s="16">
        <f t="shared" si="13"/>
        <v>51.840963653800358</v>
      </c>
    </row>
    <row r="48" spans="1:33" x14ac:dyDescent="0.25">
      <c r="A48" t="s">
        <v>132</v>
      </c>
      <c r="D48" s="16">
        <f t="shared" si="14"/>
        <v>64.87455197132617</v>
      </c>
      <c r="E48" s="16">
        <f t="shared" si="14"/>
        <v>57.813307038550029</v>
      </c>
      <c r="F48" s="16">
        <f t="shared" si="14"/>
        <v>74.381253291205894</v>
      </c>
      <c r="G48" s="16">
        <f t="shared" si="14"/>
        <v>60.020943478149825</v>
      </c>
      <c r="H48" s="16">
        <f t="shared" si="14"/>
        <v>56.012802926383173</v>
      </c>
      <c r="I48" s="16">
        <f t="shared" si="14"/>
        <v>58.923202364572184</v>
      </c>
      <c r="J48" s="16">
        <f t="shared" si="14"/>
        <v>62.428360897330933</v>
      </c>
      <c r="K48" s="16">
        <f t="shared" si="14"/>
        <v>66.643735488864053</v>
      </c>
      <c r="L48" s="16">
        <f t="shared" si="14"/>
        <v>60.64345901778875</v>
      </c>
      <c r="M48" s="16">
        <f t="shared" si="14"/>
        <v>66.580756013745699</v>
      </c>
      <c r="N48" s="16">
        <f t="shared" si="14"/>
        <v>65.78947368421052</v>
      </c>
      <c r="O48" s="16">
        <f t="shared" si="14"/>
        <v>63.501001001001001</v>
      </c>
      <c r="P48" s="16">
        <f t="shared" si="12"/>
        <v>53.595388547827326</v>
      </c>
      <c r="R48" t="s">
        <v>132</v>
      </c>
      <c r="U48" s="16">
        <f t="shared" si="15"/>
        <v>62.612702865157281</v>
      </c>
      <c r="V48" s="16">
        <f t="shared" si="15"/>
        <v>58.358606745703518</v>
      </c>
      <c r="W48" s="16">
        <f t="shared" si="15"/>
        <v>64.183501683501689</v>
      </c>
      <c r="X48" s="16">
        <f t="shared" si="15"/>
        <v>54.40348182283666</v>
      </c>
      <c r="Y48" s="16">
        <f t="shared" si="15"/>
        <v>63.439849624060152</v>
      </c>
      <c r="Z48" s="16">
        <f t="shared" si="15"/>
        <v>66.40615023114448</v>
      </c>
      <c r="AA48" s="16">
        <f t="shared" si="15"/>
        <v>72.66251842148354</v>
      </c>
      <c r="AB48" s="16">
        <f t="shared" si="15"/>
        <v>75.292882404951371</v>
      </c>
      <c r="AC48" s="16">
        <f t="shared" si="15"/>
        <v>69.521690767519459</v>
      </c>
      <c r="AD48" s="16">
        <f t="shared" si="15"/>
        <v>70.9953129307968</v>
      </c>
      <c r="AE48" s="16">
        <f t="shared" si="15"/>
        <v>62.592241197554287</v>
      </c>
      <c r="AF48" s="16">
        <f t="shared" si="15"/>
        <v>70.74856546687532</v>
      </c>
      <c r="AG48" s="16">
        <f t="shared" si="13"/>
        <v>51.258698799682406</v>
      </c>
    </row>
    <row r="49" spans="1:33" x14ac:dyDescent="0.25">
      <c r="A49" t="s">
        <v>133</v>
      </c>
      <c r="D49" s="16">
        <f t="shared" si="14"/>
        <v>40.489547852801707</v>
      </c>
      <c r="E49" s="16">
        <f t="shared" si="14"/>
        <v>47.116058906030858</v>
      </c>
      <c r="F49" s="16">
        <f t="shared" si="14"/>
        <v>54.810557684120901</v>
      </c>
      <c r="G49" s="16">
        <f t="shared" si="14"/>
        <v>46.155406776222357</v>
      </c>
      <c r="H49" s="16">
        <f t="shared" si="14"/>
        <v>50.354138999557328</v>
      </c>
      <c r="I49" s="16">
        <f t="shared" si="14"/>
        <v>50.982573229514273</v>
      </c>
      <c r="J49" s="16">
        <f t="shared" si="14"/>
        <v>48.625637638078459</v>
      </c>
      <c r="K49" s="16">
        <f t="shared" si="14"/>
        <v>48.884581377950077</v>
      </c>
      <c r="L49" s="16">
        <f t="shared" si="14"/>
        <v>46.432062561094817</v>
      </c>
      <c r="M49" s="16">
        <f t="shared" si="14"/>
        <v>48.932384341637011</v>
      </c>
      <c r="N49" s="16">
        <f t="shared" si="14"/>
        <v>53.091397849462368</v>
      </c>
      <c r="O49" s="16">
        <f t="shared" si="14"/>
        <v>52.226813590449957</v>
      </c>
      <c r="P49" s="16">
        <f t="shared" si="12"/>
        <v>36.968153559832103</v>
      </c>
      <c r="R49" t="s">
        <v>133</v>
      </c>
      <c r="U49" s="16">
        <f t="shared" si="15"/>
        <v>41.389315582863972</v>
      </c>
      <c r="V49" s="16">
        <f t="shared" si="15"/>
        <v>55.117196565328385</v>
      </c>
      <c r="W49" s="16">
        <f t="shared" si="15"/>
        <v>52.700922266139656</v>
      </c>
      <c r="X49" s="16">
        <f t="shared" si="15"/>
        <v>43.988269794721404</v>
      </c>
      <c r="Y49" s="16">
        <f t="shared" si="15"/>
        <v>62.743664717348928</v>
      </c>
      <c r="Z49" s="16">
        <f t="shared" si="15"/>
        <v>51.930596285434994</v>
      </c>
      <c r="AA49" s="16">
        <f t="shared" si="15"/>
        <v>60.032300565259895</v>
      </c>
      <c r="AB49" s="16">
        <f t="shared" si="15"/>
        <v>66.884661117717002</v>
      </c>
      <c r="AC49" s="16">
        <f t="shared" si="15"/>
        <v>57.75791337392581</v>
      </c>
      <c r="AD49" s="16">
        <f t="shared" si="15"/>
        <v>59.431524547803619</v>
      </c>
      <c r="AE49" s="16">
        <f t="shared" si="15"/>
        <v>76.309399930627819</v>
      </c>
      <c r="AF49" s="16">
        <f t="shared" si="15"/>
        <v>49.052028218694886</v>
      </c>
      <c r="AG49" s="16">
        <f t="shared" si="13"/>
        <v>43.33275508138896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K367"/>
  <sheetViews>
    <sheetView topLeftCell="AC1" workbookViewId="0">
      <selection activeCell="AS5" sqref="AS5:AS10"/>
    </sheetView>
  </sheetViews>
  <sheetFormatPr defaultRowHeight="15" x14ac:dyDescent="0.25"/>
  <cols>
    <col min="3" max="3" width="2.7109375" customWidth="1"/>
    <col min="6" max="7" width="11.7109375" customWidth="1"/>
    <col min="10" max="10" width="2.7109375" customWidth="1"/>
    <col min="13" max="14" width="11.7109375" customWidth="1"/>
    <col min="17" max="17" width="2.7109375" customWidth="1"/>
    <col min="20" max="21" width="11.7109375" customWidth="1"/>
    <col min="24" max="24" width="2.7109375" customWidth="1"/>
    <col min="27" max="28" width="11.7109375" customWidth="1"/>
    <col min="34" max="34" width="2.7109375" customWidth="1"/>
    <col min="35" max="35" width="9.140625" customWidth="1"/>
    <col min="39" max="39" width="2.7109375" customWidth="1"/>
    <col min="40" max="40" width="9.140625" customWidth="1"/>
    <col min="44" max="44" width="2.7109375" customWidth="1"/>
    <col min="45" max="45" width="9.140625" customWidth="1"/>
    <col min="49" max="49" width="2.7109375" customWidth="1"/>
    <col min="50" max="50" width="9.140625" customWidth="1"/>
    <col min="51" max="52" width="9.7109375" customWidth="1"/>
    <col min="53" max="53" width="1.7109375" customWidth="1"/>
    <col min="54" max="58" width="9.7109375" customWidth="1"/>
    <col min="59" max="59" width="1.7109375" customWidth="1"/>
    <col min="60" max="60" width="9.7109375" customWidth="1"/>
    <col min="61" max="61" width="10.7109375" customWidth="1"/>
    <col min="62" max="63" width="9.7109375" customWidth="1"/>
  </cols>
  <sheetData>
    <row r="1" spans="2:63" x14ac:dyDescent="0.25">
      <c r="AY1" s="1"/>
      <c r="AZ1" s="1"/>
      <c r="BA1" s="1"/>
      <c r="BB1" s="1"/>
      <c r="BC1" s="1"/>
      <c r="BE1" s="30" t="s">
        <v>161</v>
      </c>
      <c r="BF1" s="1"/>
      <c r="BG1" s="1"/>
      <c r="BH1" s="1"/>
      <c r="BI1" s="1"/>
      <c r="BJ1" s="1"/>
      <c r="BK1" s="1"/>
    </row>
    <row r="2" spans="2:63" x14ac:dyDescent="0.25">
      <c r="B2" s="3" t="s">
        <v>58</v>
      </c>
      <c r="I2" s="3" t="s">
        <v>58</v>
      </c>
      <c r="P2" s="3" t="s">
        <v>58</v>
      </c>
      <c r="W2" s="3" t="s">
        <v>58</v>
      </c>
      <c r="AD2" s="1"/>
      <c r="AE2" s="1" t="s">
        <v>59</v>
      </c>
      <c r="AF2" s="1"/>
      <c r="AG2" s="1"/>
      <c r="AI2" s="1"/>
      <c r="AJ2" s="1" t="s">
        <v>60</v>
      </c>
      <c r="AK2" s="1"/>
      <c r="AL2" s="1"/>
      <c r="AN2" s="1"/>
      <c r="AO2" s="1" t="s">
        <v>61</v>
      </c>
      <c r="AP2" s="1"/>
      <c r="AQ2" s="1"/>
      <c r="AS2" s="1"/>
      <c r="AT2" s="1" t="s">
        <v>62</v>
      </c>
      <c r="AU2" s="1"/>
      <c r="AV2" s="1"/>
      <c r="AY2" s="53" t="s">
        <v>63</v>
      </c>
      <c r="AZ2" s="53"/>
      <c r="BB2" s="31"/>
      <c r="BC2" s="31"/>
      <c r="BD2" s="32" t="s">
        <v>162</v>
      </c>
      <c r="BE2" s="31"/>
      <c r="BF2" s="31"/>
      <c r="BH2" s="54" t="s">
        <v>65</v>
      </c>
      <c r="BI2" s="54"/>
      <c r="BJ2" s="54"/>
      <c r="BK2" s="54"/>
    </row>
    <row r="3" spans="2:63" x14ac:dyDescent="0.25">
      <c r="B3" s="8" t="s">
        <v>66</v>
      </c>
      <c r="I3" s="8" t="s">
        <v>67</v>
      </c>
      <c r="P3" s="8" t="s">
        <v>68</v>
      </c>
      <c r="W3" s="8" t="s">
        <v>69</v>
      </c>
      <c r="AE3" s="7" t="s">
        <v>23</v>
      </c>
      <c r="AF3" s="3" t="s">
        <v>70</v>
      </c>
      <c r="AJ3" s="7" t="s">
        <v>23</v>
      </c>
      <c r="AK3" s="3" t="s">
        <v>70</v>
      </c>
      <c r="AO3" s="7" t="s">
        <v>23</v>
      </c>
      <c r="AP3" s="3" t="s">
        <v>70</v>
      </c>
      <c r="AT3" s="7" t="s">
        <v>23</v>
      </c>
      <c r="AU3" s="3" t="s">
        <v>70</v>
      </c>
      <c r="AY3" s="7"/>
      <c r="AZ3" s="7"/>
      <c r="BA3" s="7"/>
      <c r="BB3" s="3" t="s">
        <v>71</v>
      </c>
      <c r="BC3" s="3" t="s">
        <v>72</v>
      </c>
      <c r="BD3" s="3" t="s">
        <v>72</v>
      </c>
      <c r="BE3" s="3" t="s">
        <v>73</v>
      </c>
      <c r="BF3" s="3" t="s">
        <v>74</v>
      </c>
      <c r="BG3" s="3"/>
      <c r="BH3" s="33" t="s">
        <v>40</v>
      </c>
      <c r="BI3" s="33" t="s">
        <v>40</v>
      </c>
      <c r="BJ3" s="3" t="s">
        <v>75</v>
      </c>
      <c r="BK3" s="3" t="s">
        <v>76</v>
      </c>
    </row>
    <row r="4" spans="2:63" x14ac:dyDescent="0.25">
      <c r="B4" s="9" t="s">
        <v>77</v>
      </c>
      <c r="I4" s="9" t="s">
        <v>77</v>
      </c>
      <c r="P4" s="9" t="s">
        <v>77</v>
      </c>
      <c r="W4" s="9" t="s">
        <v>77</v>
      </c>
      <c r="AE4" s="3" t="s">
        <v>78</v>
      </c>
      <c r="AF4" s="7" t="s">
        <v>160</v>
      </c>
      <c r="AJ4" s="3" t="s">
        <v>78</v>
      </c>
      <c r="AK4" s="7" t="s">
        <v>160</v>
      </c>
      <c r="AO4" s="3" t="s">
        <v>78</v>
      </c>
      <c r="AP4" s="7" t="s">
        <v>160</v>
      </c>
      <c r="AT4" s="3" t="s">
        <v>78</v>
      </c>
      <c r="AU4" s="7" t="s">
        <v>160</v>
      </c>
      <c r="AY4" s="34"/>
      <c r="AZ4" s="35"/>
      <c r="BA4" s="35"/>
      <c r="BB4" s="3" t="s">
        <v>80</v>
      </c>
      <c r="BC4" s="3" t="s">
        <v>81</v>
      </c>
      <c r="BD4" s="3" t="s">
        <v>82</v>
      </c>
      <c r="BE4" s="3" t="s">
        <v>81</v>
      </c>
      <c r="BF4" s="3" t="s">
        <v>81</v>
      </c>
      <c r="BG4" s="3"/>
      <c r="BH4" s="3" t="s">
        <v>83</v>
      </c>
      <c r="BI4" s="3" t="s">
        <v>82</v>
      </c>
      <c r="BJ4" s="3" t="s">
        <v>84</v>
      </c>
      <c r="BK4" s="3" t="s">
        <v>84</v>
      </c>
    </row>
    <row r="5" spans="2:63" ht="15.75" thickBot="1" x14ac:dyDescent="0.3">
      <c r="B5" s="10" t="s">
        <v>23</v>
      </c>
      <c r="I5" s="10" t="s">
        <v>23</v>
      </c>
      <c r="P5" s="10" t="s">
        <v>23</v>
      </c>
      <c r="W5" s="10" t="s">
        <v>23</v>
      </c>
      <c r="AD5" s="12" t="s">
        <v>270</v>
      </c>
      <c r="AE5" s="12" t="s">
        <v>82</v>
      </c>
      <c r="AF5" s="12" t="s">
        <v>85</v>
      </c>
      <c r="AG5" s="11" t="s">
        <v>86</v>
      </c>
      <c r="AH5" s="11"/>
      <c r="AI5" s="12" t="s">
        <v>270</v>
      </c>
      <c r="AJ5" s="12" t="s">
        <v>82</v>
      </c>
      <c r="AK5" s="12" t="s">
        <v>85</v>
      </c>
      <c r="AL5" s="11" t="s">
        <v>86</v>
      </c>
      <c r="AM5" s="11"/>
      <c r="AN5" s="12" t="s">
        <v>270</v>
      </c>
      <c r="AO5" s="12" t="s">
        <v>82</v>
      </c>
      <c r="AP5" s="12" t="s">
        <v>85</v>
      </c>
      <c r="AQ5" s="11" t="s">
        <v>86</v>
      </c>
      <c r="AR5" s="11"/>
      <c r="AS5" s="12" t="s">
        <v>270</v>
      </c>
      <c r="AT5" s="12" t="s">
        <v>82</v>
      </c>
      <c r="AU5" s="12" t="s">
        <v>85</v>
      </c>
      <c r="AV5" s="11" t="s">
        <v>86</v>
      </c>
      <c r="AW5" s="11"/>
      <c r="AY5" s="12" t="s">
        <v>87</v>
      </c>
      <c r="AZ5" s="12" t="s">
        <v>88</v>
      </c>
      <c r="BA5" s="12"/>
      <c r="BB5" s="12" t="s">
        <v>89</v>
      </c>
      <c r="BC5" s="12" t="s">
        <v>4</v>
      </c>
      <c r="BD5" s="12" t="s">
        <v>78</v>
      </c>
      <c r="BE5" s="12" t="s">
        <v>90</v>
      </c>
      <c r="BF5" s="12" t="s">
        <v>4</v>
      </c>
      <c r="BG5" s="12"/>
      <c r="BH5" s="12" t="s">
        <v>91</v>
      </c>
      <c r="BI5" s="12" t="s">
        <v>0</v>
      </c>
      <c r="BJ5" s="12" t="s">
        <v>4</v>
      </c>
      <c r="BK5" s="12" t="s">
        <v>4</v>
      </c>
    </row>
    <row r="6" spans="2:63" x14ac:dyDescent="0.25">
      <c r="B6" s="13" t="s">
        <v>78</v>
      </c>
      <c r="I6" s="13" t="s">
        <v>78</v>
      </c>
      <c r="P6" s="13" t="s">
        <v>78</v>
      </c>
      <c r="W6" s="13" t="s">
        <v>78</v>
      </c>
      <c r="AE6" s="3"/>
      <c r="AY6" s="14" t="s">
        <v>92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63" x14ac:dyDescent="0.25">
      <c r="AE7" s="3"/>
      <c r="AY7" s="3">
        <v>0</v>
      </c>
      <c r="AZ7" s="3">
        <v>6000</v>
      </c>
      <c r="BB7" s="15">
        <f>COUNTIFS($AE$8:$AE$62,"&gt;="&amp;AY7,$AE$8:$AE$62,"&lt;="&amp;AZ7)</f>
        <v>7</v>
      </c>
      <c r="BC7" s="6">
        <f>SUMPRODUCT(($AE$8:$AE$62&gt;=AY7)*($AE$8:$AE$62&lt;=AZ7)*$AF$8:$AF$62*$AG$8:$AG$62)/BB7</f>
        <v>3.4064571428571426</v>
      </c>
      <c r="BD7" s="16">
        <f>SUMPRODUCT(($AE$8:$AE$62&gt;=AY7)*($AE$8:$AE$62&lt;=AZ7)*$AE$8:$AE$62)/BB7</f>
        <v>3062.2857142857142</v>
      </c>
      <c r="BE7" s="17"/>
      <c r="BF7" s="6">
        <f>(SUMPRODUCT(($AE$8:$AE$62&gt;=AY7)*($AE$8:$AE$62&lt;=AZ7)*(($AF$8:$AF$62*$AG$8:$AG$62-BE11*$AE$8:$AE$62)^2))/(BB7-1))^0.5</f>
        <v>2.0223044330995266</v>
      </c>
      <c r="BH7" s="16">
        <f>F24</f>
        <v>124</v>
      </c>
      <c r="BI7" s="16">
        <f>G24</f>
        <v>382536</v>
      </c>
    </row>
    <row r="8" spans="2:63" x14ac:dyDescent="0.25">
      <c r="B8">
        <v>6640</v>
      </c>
      <c r="I8">
        <v>3755</v>
      </c>
      <c r="P8">
        <v>4286</v>
      </c>
      <c r="W8">
        <v>7080</v>
      </c>
      <c r="AD8" s="3">
        <v>87941</v>
      </c>
      <c r="AE8" s="34">
        <v>4014</v>
      </c>
      <c r="AF8">
        <v>2.7448000000000001</v>
      </c>
      <c r="AG8" s="19">
        <v>1</v>
      </c>
      <c r="AH8" s="19"/>
      <c r="AI8" s="3">
        <v>63491</v>
      </c>
      <c r="AJ8" s="34">
        <v>4158</v>
      </c>
      <c r="AK8">
        <v>4.7839999999999998</v>
      </c>
      <c r="AL8" s="19">
        <v>1</v>
      </c>
      <c r="AM8" s="19"/>
      <c r="AN8" s="3">
        <v>48345</v>
      </c>
      <c r="AO8" s="34">
        <v>10960</v>
      </c>
      <c r="AP8">
        <v>0.31569999999999998</v>
      </c>
      <c r="AQ8" s="19">
        <v>40</v>
      </c>
      <c r="AR8" s="19"/>
      <c r="AS8" s="3">
        <v>25752</v>
      </c>
      <c r="AT8" s="34">
        <v>39420</v>
      </c>
      <c r="AU8">
        <v>0.82379999999999998</v>
      </c>
      <c r="AV8" s="19">
        <v>60</v>
      </c>
      <c r="AW8" s="19"/>
      <c r="AY8" s="7">
        <v>6001</v>
      </c>
      <c r="AZ8" s="7">
        <v>12000</v>
      </c>
      <c r="BA8" s="3"/>
      <c r="BB8" s="15">
        <f t="shared" ref="BB8:BB9" si="0">COUNTIFS($AE$8:$AE$62,"&gt;="&amp;AY8,$AE$8:$AE$62,"&lt;="&amp;AZ8)</f>
        <v>13</v>
      </c>
      <c r="BC8" s="6">
        <f t="shared" ref="BC8:BC9" si="1">SUMPRODUCT(($AE$8:$AE$62&gt;=AY8)*($AE$8:$AE$62&lt;=AZ8)*$AF$8:$AF$62*$AG$8:$AG$62)/BB8</f>
        <v>14.577876923076925</v>
      </c>
      <c r="BD8" s="16">
        <f t="shared" ref="BD8:BD9" si="2">SUMPRODUCT(($AE$8:$AE$62&gt;=AY8)*($AE$8:$AE$62&lt;=AZ8)*$AE$8:$AE$62)/BB8</f>
        <v>9312.8461538461543</v>
      </c>
      <c r="BE8" s="17"/>
      <c r="BF8" s="6">
        <f>(SUMPRODUCT(($AE$8:$AE$62&gt;=AY8)*($AE$8:$AE$62&lt;=AZ8)*(($AF$8:$AF$62*$AG$8:$AG$62-BE11*$AE$8:$AE$62)^2))/(BB8-1))^0.5</f>
        <v>5.2964973280327543</v>
      </c>
      <c r="BH8" s="16">
        <f t="shared" ref="BH8:BI10" si="3">F25</f>
        <v>125</v>
      </c>
      <c r="BI8" s="16">
        <f t="shared" si="3"/>
        <v>1053671</v>
      </c>
      <c r="BK8" s="16"/>
    </row>
    <row r="9" spans="2:63" x14ac:dyDescent="0.25">
      <c r="B9">
        <v>4820</v>
      </c>
      <c r="I9">
        <v>4465</v>
      </c>
      <c r="P9">
        <v>2354</v>
      </c>
      <c r="W9">
        <v>46080</v>
      </c>
      <c r="AD9" s="3">
        <v>28808</v>
      </c>
      <c r="AE9" s="34">
        <v>8407</v>
      </c>
      <c r="AF9">
        <v>15.638400000000001</v>
      </c>
      <c r="AG9" s="19">
        <v>1</v>
      </c>
      <c r="AH9" s="19"/>
      <c r="AI9" s="3">
        <v>90501</v>
      </c>
      <c r="AJ9" s="34">
        <v>16080</v>
      </c>
      <c r="AK9">
        <v>0.1885</v>
      </c>
      <c r="AL9" s="19">
        <v>120</v>
      </c>
      <c r="AM9" s="19"/>
      <c r="AN9" s="3">
        <v>92284</v>
      </c>
      <c r="AO9" s="34">
        <v>7680</v>
      </c>
      <c r="AP9">
        <v>5.3999999999999999E-2</v>
      </c>
      <c r="AQ9" s="19">
        <v>80</v>
      </c>
      <c r="AR9" s="19"/>
      <c r="AS9" s="3">
        <v>13924</v>
      </c>
      <c r="AT9" s="34">
        <v>46080</v>
      </c>
      <c r="AU9">
        <v>0.54159999999999997</v>
      </c>
      <c r="AV9" s="19">
        <v>120</v>
      </c>
      <c r="AW9" s="19"/>
      <c r="AY9" s="7">
        <v>12001</v>
      </c>
      <c r="AZ9" s="7">
        <v>20500</v>
      </c>
      <c r="BA9" s="3"/>
      <c r="BB9" s="15">
        <f t="shared" si="0"/>
        <v>15</v>
      </c>
      <c r="BC9" s="6">
        <f t="shared" si="1"/>
        <v>22.256480000000003</v>
      </c>
      <c r="BD9" s="16">
        <f t="shared" si="2"/>
        <v>15103.066666666668</v>
      </c>
      <c r="BE9" s="17"/>
      <c r="BF9" s="6">
        <f>(SUMPRODUCT(($AE$8:$AE$62&gt;=AY9)*($AE$8:$AE$62&lt;=AZ9)*(($AF$8:$AF$62*$AG$8:$AG$62-BE11*$AE$8:$AE$62)^2))/(BB9-1))^0.5</f>
        <v>11.206881442799494</v>
      </c>
      <c r="BH9" s="16">
        <f t="shared" si="3"/>
        <v>70</v>
      </c>
      <c r="BI9" s="16">
        <f t="shared" si="3"/>
        <v>1077113</v>
      </c>
      <c r="BK9" s="16"/>
    </row>
    <row r="10" spans="2:63" x14ac:dyDescent="0.25">
      <c r="B10">
        <v>12840</v>
      </c>
      <c r="I10">
        <v>4904</v>
      </c>
      <c r="P10">
        <v>8019</v>
      </c>
      <c r="W10">
        <v>56160</v>
      </c>
      <c r="AD10" s="3">
        <v>72705</v>
      </c>
      <c r="AE10" s="34">
        <v>12379</v>
      </c>
      <c r="AF10">
        <v>16.7072</v>
      </c>
      <c r="AG10" s="19">
        <v>1</v>
      </c>
      <c r="AH10" s="19"/>
      <c r="AI10" s="3">
        <v>52523</v>
      </c>
      <c r="AJ10" s="34">
        <v>21520</v>
      </c>
      <c r="AK10">
        <v>0.46200000000000002</v>
      </c>
      <c r="AL10" s="19">
        <v>80</v>
      </c>
      <c r="AM10" s="19"/>
      <c r="AN10" s="3">
        <v>52463</v>
      </c>
      <c r="AO10" s="34">
        <v>16240</v>
      </c>
      <c r="AP10">
        <v>0.33600000000000002</v>
      </c>
      <c r="AQ10" s="19">
        <v>80</v>
      </c>
      <c r="AR10" s="19"/>
      <c r="AS10" s="3">
        <v>16074</v>
      </c>
      <c r="AT10" s="34">
        <v>56160</v>
      </c>
      <c r="AU10">
        <v>0.46650000000000003</v>
      </c>
      <c r="AV10" s="19">
        <v>180</v>
      </c>
      <c r="AW10" s="19"/>
      <c r="AY10" s="7">
        <v>20501</v>
      </c>
      <c r="AZ10" s="3" t="s">
        <v>93</v>
      </c>
      <c r="BA10" s="3"/>
      <c r="BB10" s="20">
        <f>COUNTIFS($AE$8:$AE$62,"&gt;="&amp;AY10)</f>
        <v>15</v>
      </c>
      <c r="BC10" s="21">
        <f>SUMPRODUCT(($AE$8:$AE$62&gt;=AY10)*$AF$8:$AF$62*$AG$8:$AG$62)/BB10</f>
        <v>42.02653333333334</v>
      </c>
      <c r="BD10" s="22">
        <f>SUMPRODUCT(($AE$8:$AE$62&gt;=AY10)*$AE$8:$AE$62)/BB10</f>
        <v>27582.666666666668</v>
      </c>
      <c r="BE10" s="17"/>
      <c r="BF10" s="6">
        <f>(SUMPRODUCT(($AE$8:$AE$62&gt;=AY10)*(($AF$8:$AF$62*$AG$8:$AG$62-BE11*$AE$8:$AE$62)^2))/(BB10-1))^0.5</f>
        <v>10.604361268348734</v>
      </c>
      <c r="BH10" s="22">
        <f t="shared" si="3"/>
        <v>37</v>
      </c>
      <c r="BI10" s="22">
        <f t="shared" si="3"/>
        <v>1058677</v>
      </c>
      <c r="BK10" s="16"/>
    </row>
    <row r="11" spans="2:63" x14ac:dyDescent="0.25">
      <c r="B11">
        <v>14481</v>
      </c>
      <c r="I11">
        <v>6138</v>
      </c>
      <c r="P11">
        <v>4650</v>
      </c>
      <c r="W11">
        <v>8400</v>
      </c>
      <c r="AD11" s="3">
        <v>61967</v>
      </c>
      <c r="AE11" s="34">
        <v>2765</v>
      </c>
      <c r="AF11">
        <v>1.0544</v>
      </c>
      <c r="AG11" s="19">
        <v>1</v>
      </c>
      <c r="AH11" s="19"/>
      <c r="AI11" s="3">
        <v>52506</v>
      </c>
      <c r="AJ11" s="34">
        <v>16980</v>
      </c>
      <c r="AK11">
        <v>0.373</v>
      </c>
      <c r="AL11" s="19">
        <v>60</v>
      </c>
      <c r="AM11" s="19"/>
      <c r="AN11" s="3">
        <v>64017</v>
      </c>
      <c r="AO11" s="34">
        <v>4080</v>
      </c>
      <c r="AP11">
        <v>0.16</v>
      </c>
      <c r="AQ11" s="19">
        <v>40</v>
      </c>
      <c r="AR11" s="19"/>
      <c r="AS11" s="19"/>
      <c r="AT11" s="19"/>
      <c r="AU11" s="19"/>
      <c r="AV11" s="19"/>
      <c r="AW11" s="19"/>
      <c r="BB11" s="4">
        <f>SUM(BB7:BB10)</f>
        <v>50</v>
      </c>
      <c r="BC11" s="5">
        <f>(BC7*BH7+BC8*BH8+BC9*BH9+BC10*BH10)/BH11</f>
        <v>15.04935571469729</v>
      </c>
      <c r="BD11" s="4">
        <f>(BD7*BH7+BD8*BH8+BD9*BH9+BD10*BH10)/BH11</f>
        <v>10173.040817796436</v>
      </c>
      <c r="BE11" s="17">
        <f t="shared" ref="BE11" si="4">BC11/BD11</f>
        <v>1.4793370029903313E-3</v>
      </c>
      <c r="BH11" s="4">
        <f t="shared" ref="BH11:BI11" si="5">SUM(BH7:BH10)</f>
        <v>356</v>
      </c>
      <c r="BI11" s="4">
        <f t="shared" si="5"/>
        <v>3571997</v>
      </c>
      <c r="BJ11" s="16">
        <f t="shared" ref="BJ11" si="6">BI11*BE11</f>
        <v>5284.1873366704549</v>
      </c>
      <c r="BK11" s="6">
        <f>BJ11/BH11</f>
        <v>14.843222855815885</v>
      </c>
    </row>
    <row r="12" spans="2:63" x14ac:dyDescent="0.25">
      <c r="B12">
        <v>15193</v>
      </c>
      <c r="I12">
        <v>5019</v>
      </c>
      <c r="P12">
        <v>4653</v>
      </c>
      <c r="W12">
        <v>1280</v>
      </c>
      <c r="AD12" s="3">
        <v>61966</v>
      </c>
      <c r="AE12" s="34">
        <v>16755</v>
      </c>
      <c r="AF12">
        <v>13.784000000000001</v>
      </c>
      <c r="AG12" s="19">
        <v>1</v>
      </c>
      <c r="AH12" s="19"/>
      <c r="AI12" s="3">
        <v>61582</v>
      </c>
      <c r="AJ12" s="34">
        <v>24640</v>
      </c>
      <c r="AK12">
        <v>0.437</v>
      </c>
      <c r="AL12" s="19">
        <v>80</v>
      </c>
      <c r="AM12" s="19"/>
      <c r="AN12" s="3"/>
      <c r="AR12" s="19"/>
      <c r="AS12" s="19"/>
      <c r="AT12" s="19"/>
      <c r="AU12" s="19"/>
      <c r="AV12" s="19"/>
      <c r="AW12" s="19"/>
      <c r="AY12" s="14" t="s">
        <v>94</v>
      </c>
    </row>
    <row r="13" spans="2:63" x14ac:dyDescent="0.25">
      <c r="B13">
        <v>15405</v>
      </c>
      <c r="I13">
        <v>8104</v>
      </c>
      <c r="P13">
        <v>9660</v>
      </c>
      <c r="W13">
        <v>5665</v>
      </c>
      <c r="AD13" s="3">
        <v>55970</v>
      </c>
      <c r="AE13" s="34">
        <v>14756</v>
      </c>
      <c r="AF13">
        <v>22.392800000000001</v>
      </c>
      <c r="AG13" s="19">
        <v>1</v>
      </c>
      <c r="AH13" s="19"/>
      <c r="AI13" s="3">
        <v>46656</v>
      </c>
      <c r="AJ13" s="34">
        <v>15520</v>
      </c>
      <c r="AK13">
        <v>0.86899999999999999</v>
      </c>
      <c r="AL13" s="19">
        <v>40</v>
      </c>
      <c r="AM13" s="19"/>
      <c r="AN13" s="3"/>
      <c r="AR13" s="19"/>
      <c r="AS13" s="19"/>
      <c r="AT13" s="19"/>
      <c r="AU13" s="19"/>
      <c r="AV13" s="19"/>
      <c r="AW13" s="19"/>
      <c r="AY13" s="3">
        <v>0</v>
      </c>
      <c r="AZ13" s="3">
        <v>6500</v>
      </c>
      <c r="BA13" s="3"/>
      <c r="BB13" s="15">
        <f>COUNTIFS($AJ$8:$AJ$62,"&gt;="&amp;AY13,$AJ$8:$AJ$62,"&lt;="&amp;AZ13)</f>
        <v>4</v>
      </c>
      <c r="BC13" s="6">
        <f>SUMPRODUCT(($AJ$8:$AJ$62&gt;=AY13)*($AJ$8:$AJ$62&lt;=AZ13)*$AK$8:$AK$62*$AL$8:$AL$62)/BB13</f>
        <v>11.585999999999999</v>
      </c>
      <c r="BD13" s="16">
        <f>SUMPRODUCT(($AJ$8:$AJ$62&gt;=AY13)*($AJ$8:$AJ$62&lt;=AZ13)*$AJ$8:$AJ$62)/BB13</f>
        <v>4514.5</v>
      </c>
      <c r="BE13" s="17"/>
      <c r="BF13" s="6">
        <f>(SUMPRODUCT(($AJ$8:$AJ$62&gt;=AY13)*($AJ$8:$AJ$62&lt;=AZ13)*(($AK$8:$AK$62*$AL$8:$AL$62-BE16*$AJ$8:$AJ$62)^2))/(BB13-1))^0.5</f>
        <v>6.2122087505856074</v>
      </c>
      <c r="BH13" s="16">
        <f>M24</f>
        <v>68</v>
      </c>
      <c r="BI13" s="16">
        <f>N24</f>
        <v>326937</v>
      </c>
      <c r="BK13" s="16"/>
    </row>
    <row r="14" spans="2:63" x14ac:dyDescent="0.25">
      <c r="B14">
        <v>99</v>
      </c>
      <c r="I14">
        <v>5941</v>
      </c>
      <c r="P14">
        <v>6360</v>
      </c>
      <c r="W14">
        <v>39420</v>
      </c>
      <c r="AD14" s="3">
        <v>55973</v>
      </c>
      <c r="AE14" s="34">
        <v>15812</v>
      </c>
      <c r="AF14">
        <v>29.844000000000001</v>
      </c>
      <c r="AG14" s="19">
        <v>1</v>
      </c>
      <c r="AH14" s="19"/>
      <c r="AI14" s="3">
        <v>70567</v>
      </c>
      <c r="AJ14" s="34">
        <v>9040</v>
      </c>
      <c r="AK14">
        <v>0.438</v>
      </c>
      <c r="AL14" s="19">
        <v>40</v>
      </c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Y14" s="7">
        <v>6501</v>
      </c>
      <c r="AZ14" s="7">
        <v>11000</v>
      </c>
      <c r="BA14" s="3"/>
      <c r="BB14" s="15">
        <f>COUNTIFS($AJ$8:$AJ$62,"&gt;="&amp;AY14,$AJ$8:$AJ$62,"&lt;="&amp;AZ14)</f>
        <v>7</v>
      </c>
      <c r="BC14" s="6">
        <f>SUMPRODUCT(($AJ$8:$AJ$62&gt;=AY14)*($AJ$8:$AJ$62&lt;=AZ14)*$AK$8:$AK$62*$AL$8:$AL$62)/BB14</f>
        <v>18.900000000000002</v>
      </c>
      <c r="BD14" s="16">
        <f>SUMPRODUCT(($AJ$8:$AJ$62&gt;=AY14)*($AJ$8:$AJ$62&lt;=AZ14)*$AJ$8:$AJ$62)/BB14</f>
        <v>9014.2857142857138</v>
      </c>
      <c r="BE14" s="17"/>
      <c r="BF14" s="6">
        <f>(SUMPRODUCT(($AJ$8:$AJ$62&gt;=AY14)*($AJ$8:$AJ$62&lt;=AZ14)*(($AK$8:$AK$62*$AL$8:$AL$62-BE16*$AJ$8:$AJ$62)^2))/(BB14-1))^0.5</f>
        <v>4.6987039289982286</v>
      </c>
      <c r="BH14" s="16">
        <f t="shared" ref="BH14:BI15" si="7">M25</f>
        <v>45</v>
      </c>
      <c r="BI14" s="16">
        <f t="shared" si="7"/>
        <v>378205</v>
      </c>
      <c r="BK14" s="16"/>
    </row>
    <row r="15" spans="2:63" x14ac:dyDescent="0.25">
      <c r="B15">
        <v>2549</v>
      </c>
      <c r="I15">
        <v>17920</v>
      </c>
      <c r="P15">
        <v>16240</v>
      </c>
      <c r="W15">
        <v>15240</v>
      </c>
      <c r="AD15" s="3">
        <v>64343</v>
      </c>
      <c r="AE15" s="34">
        <v>14324</v>
      </c>
      <c r="AF15">
        <v>9.7911999999999999</v>
      </c>
      <c r="AG15" s="19">
        <v>1</v>
      </c>
      <c r="AH15" s="19"/>
      <c r="AI15" s="3">
        <v>76348</v>
      </c>
      <c r="AJ15" s="34">
        <v>18840</v>
      </c>
      <c r="AK15">
        <v>0.36</v>
      </c>
      <c r="AL15" s="19">
        <v>60</v>
      </c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Y15" s="7">
        <v>11001</v>
      </c>
      <c r="AZ15" s="3" t="s">
        <v>93</v>
      </c>
      <c r="BA15" s="3"/>
      <c r="BB15" s="20">
        <f>COUNTIFS($AJ$8:$AJ$62,"&gt;="&amp;AY15)</f>
        <v>19</v>
      </c>
      <c r="BC15" s="21">
        <f>SUMPRODUCT(($AJ$8:$AJ$62&gt;=AY15)*$AK$8:$AK$62*$AL$8:$AL$62)/BB15</f>
        <v>29.19157894736842</v>
      </c>
      <c r="BD15" s="22">
        <f>SUMPRODUCT(($AJ$8:$AJ$62&gt;=AY15)*$AJ$8:$AJ$62)/BB15</f>
        <v>17317.894736842107</v>
      </c>
      <c r="BE15" s="17"/>
      <c r="BF15" s="6">
        <f>(SUMPRODUCT(($AJ$8:$AJ$62&gt;=AY15)*(($AK$8:$AK$62*$AL$8:$AL$62-BE16*$AJ$8:$AJ$62)^2))/(BB15-1))^0.5</f>
        <v>9.38078290728836</v>
      </c>
      <c r="BH15" s="22">
        <f t="shared" si="7"/>
        <v>30</v>
      </c>
      <c r="BI15" s="22">
        <f t="shared" si="7"/>
        <v>521825</v>
      </c>
      <c r="BK15" s="16"/>
    </row>
    <row r="16" spans="2:63" x14ac:dyDescent="0.25">
      <c r="B16">
        <v>8940</v>
      </c>
      <c r="I16">
        <v>5700</v>
      </c>
      <c r="P16">
        <v>6511</v>
      </c>
      <c r="W16">
        <v>3195</v>
      </c>
      <c r="AD16" s="3">
        <v>66430</v>
      </c>
      <c r="AE16" s="34">
        <v>4517</v>
      </c>
      <c r="AF16">
        <v>5.4160000000000004</v>
      </c>
      <c r="AG16" s="19">
        <v>1</v>
      </c>
      <c r="AH16" s="19"/>
      <c r="AI16" s="3">
        <v>77432</v>
      </c>
      <c r="AJ16" s="34">
        <v>12420</v>
      </c>
      <c r="AK16">
        <v>0.442</v>
      </c>
      <c r="AL16" s="19">
        <v>60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BB16" s="4">
        <f>SUM(BB13:BB15)</f>
        <v>30</v>
      </c>
      <c r="BC16" s="5">
        <f>(BC13*BH13+BC14*BH14+BC15*BH15)/BH16</f>
        <v>17.581086492454915</v>
      </c>
      <c r="BD16" s="4">
        <f>(BD13*BH13+BD14*BH14+BD15*BH15)/BH16</f>
        <v>8616.543351385455</v>
      </c>
      <c r="BE16" s="17">
        <f t="shared" ref="BE16" si="8">BC16/BD16</f>
        <v>2.0403874007815502E-3</v>
      </c>
      <c r="BH16" s="4">
        <f>SUM(BH13:BH15)</f>
        <v>143</v>
      </c>
      <c r="BI16" s="4">
        <f t="shared" ref="BI16" si="9">SUM(BI13:BI15)</f>
        <v>1226967</v>
      </c>
      <c r="BJ16" s="16">
        <f t="shared" ref="BJ16" si="10">BI16*BE16</f>
        <v>2503.4880079747363</v>
      </c>
      <c r="BK16" s="6">
        <f>BJ16/BH16</f>
        <v>17.506909146676477</v>
      </c>
    </row>
    <row r="17" spans="2:63" x14ac:dyDescent="0.25">
      <c r="B17">
        <v>7161</v>
      </c>
      <c r="E17" s="14" t="s">
        <v>95</v>
      </c>
      <c r="I17">
        <v>5108</v>
      </c>
      <c r="L17" s="14" t="s">
        <v>96</v>
      </c>
      <c r="P17">
        <v>2693</v>
      </c>
      <c r="S17" s="14" t="s">
        <v>97</v>
      </c>
      <c r="Z17" s="14" t="s">
        <v>98</v>
      </c>
      <c r="AD17" s="3">
        <v>49935</v>
      </c>
      <c r="AE17" s="34">
        <v>11520</v>
      </c>
      <c r="AF17">
        <v>0.40989999999999999</v>
      </c>
      <c r="AG17" s="19">
        <v>40</v>
      </c>
      <c r="AH17" s="19"/>
      <c r="AI17" s="3">
        <v>29337</v>
      </c>
      <c r="AJ17" s="34">
        <v>10980</v>
      </c>
      <c r="AK17">
        <v>0.53300000000000003</v>
      </c>
      <c r="AL17" s="19">
        <v>60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Y17" s="14" t="s">
        <v>99</v>
      </c>
    </row>
    <row r="18" spans="2:63" x14ac:dyDescent="0.25">
      <c r="B18">
        <v>6360</v>
      </c>
      <c r="I18">
        <v>7544</v>
      </c>
      <c r="P18">
        <v>4080</v>
      </c>
      <c r="AD18" s="3">
        <v>24087</v>
      </c>
      <c r="AE18" s="34">
        <v>16440</v>
      </c>
      <c r="AF18">
        <v>0.36530000000000001</v>
      </c>
      <c r="AG18" s="19">
        <v>120</v>
      </c>
      <c r="AH18" s="19"/>
      <c r="AI18" s="3">
        <v>29747</v>
      </c>
      <c r="AJ18" s="34">
        <v>11440</v>
      </c>
      <c r="AK18">
        <v>0.40799999999999997</v>
      </c>
      <c r="AL18" s="19">
        <v>40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Y18" s="3"/>
      <c r="AZ18" s="3"/>
      <c r="BA18" s="3"/>
      <c r="BB18" s="15"/>
      <c r="BC18" s="6"/>
      <c r="BD18" s="16"/>
      <c r="BE18" s="17"/>
      <c r="BF18" s="6"/>
      <c r="BH18" s="16"/>
      <c r="BI18" s="16"/>
      <c r="BK18" s="16"/>
    </row>
    <row r="19" spans="2:63" x14ac:dyDescent="0.25">
      <c r="B19">
        <v>10160</v>
      </c>
      <c r="D19" s="1" t="s">
        <v>100</v>
      </c>
      <c r="E19" s="1"/>
      <c r="F19" s="1"/>
      <c r="G19" s="1"/>
      <c r="I19">
        <v>6088</v>
      </c>
      <c r="K19" s="1" t="s">
        <v>101</v>
      </c>
      <c r="L19" s="1"/>
      <c r="M19" s="1"/>
      <c r="N19" s="1"/>
      <c r="P19">
        <v>18480</v>
      </c>
      <c r="R19" s="1" t="s">
        <v>102</v>
      </c>
      <c r="S19" s="1"/>
      <c r="T19" s="1"/>
      <c r="U19" s="1"/>
      <c r="Y19" s="1" t="s">
        <v>103</v>
      </c>
      <c r="Z19" s="1"/>
      <c r="AA19" s="1"/>
      <c r="AB19" s="1"/>
      <c r="AD19" s="3">
        <v>28859</v>
      </c>
      <c r="AE19" s="34">
        <v>13320</v>
      </c>
      <c r="AF19">
        <v>0.26619999999999999</v>
      </c>
      <c r="AG19" s="19">
        <v>60</v>
      </c>
      <c r="AH19" s="19"/>
      <c r="AI19" s="3">
        <v>32206</v>
      </c>
      <c r="AJ19" s="34">
        <v>13520</v>
      </c>
      <c r="AK19">
        <v>0.38800000000000001</v>
      </c>
      <c r="AL19" s="19">
        <v>80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Y19" s="7">
        <v>0</v>
      </c>
      <c r="AZ19" s="3" t="s">
        <v>93</v>
      </c>
      <c r="BA19" s="3"/>
      <c r="BB19" s="15">
        <f>COUNTIFS($AO$8:$AO$62,"&gt;="&amp;AY19)</f>
        <v>4</v>
      </c>
      <c r="BC19" s="24">
        <f>SUMPRODUCT(($AO$8:$AO$62&gt;=AY19)*$AP$8:$AP$62*$AQ$8:$AQ$62)/BB19</f>
        <v>12.557</v>
      </c>
      <c r="BD19" s="25">
        <f>SUMPRODUCT(($AO$8:$AO$62&gt;=AY19)*$AO$8:$AO$62)/BB19</f>
        <v>9740</v>
      </c>
      <c r="BE19" s="17">
        <f t="shared" ref="BE19" si="11">BC19/BD19</f>
        <v>1.2892197125256675E-3</v>
      </c>
      <c r="BF19" s="6">
        <f>(SUMPRODUCT(($AO$8:$AO$62&gt;=AY19)*(($AP$8:$AP$62*$AQ$8:$AQ$62-BE20*$AO$8:$AO$62)^2))/(BB19-1))^0.5</f>
        <v>17.716500632649403</v>
      </c>
      <c r="BH19" s="25">
        <f>T25</f>
        <v>15</v>
      </c>
      <c r="BI19" s="25">
        <f>U25</f>
        <v>106519</v>
      </c>
      <c r="BJ19" s="16">
        <f t="shared" ref="BJ19" si="12">BI19*BE19</f>
        <v>137.32639455852157</v>
      </c>
      <c r="BK19" s="6">
        <f>BJ19/BH19</f>
        <v>9.1550929705681039</v>
      </c>
    </row>
    <row r="20" spans="2:63" x14ac:dyDescent="0.25">
      <c r="B20">
        <v>9511</v>
      </c>
      <c r="D20" s="3"/>
      <c r="E20" s="3"/>
      <c r="F20" s="3"/>
      <c r="G20" s="3" t="s">
        <v>104</v>
      </c>
      <c r="I20">
        <v>5375</v>
      </c>
      <c r="K20" s="3"/>
      <c r="L20" s="3"/>
      <c r="M20" s="3"/>
      <c r="N20" s="3" t="s">
        <v>104</v>
      </c>
      <c r="P20">
        <v>4125</v>
      </c>
      <c r="R20" s="3"/>
      <c r="S20" s="3"/>
      <c r="T20" s="3"/>
      <c r="U20" s="3" t="s">
        <v>104</v>
      </c>
      <c r="Y20" s="3"/>
      <c r="Z20" s="3"/>
      <c r="AA20" s="3"/>
      <c r="AB20" s="3" t="s">
        <v>104</v>
      </c>
      <c r="AD20" s="3">
        <v>87585</v>
      </c>
      <c r="AE20" s="34">
        <v>31680</v>
      </c>
      <c r="AF20">
        <v>0.42259999999999998</v>
      </c>
      <c r="AG20" s="19">
        <v>120</v>
      </c>
      <c r="AH20" s="19"/>
      <c r="AI20" s="3">
        <v>94407</v>
      </c>
      <c r="AJ20" s="34">
        <v>10980</v>
      </c>
      <c r="AK20">
        <v>0.38600000000000001</v>
      </c>
      <c r="AL20" s="19">
        <v>60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BB20" s="4"/>
      <c r="BC20" s="5"/>
      <c r="BD20" s="4"/>
      <c r="BE20" s="17"/>
      <c r="BH20" s="4"/>
      <c r="BI20" s="4"/>
      <c r="BJ20" s="16"/>
      <c r="BK20" s="6"/>
    </row>
    <row r="21" spans="2:63" x14ac:dyDescent="0.25">
      <c r="B21">
        <v>4501</v>
      </c>
      <c r="D21" s="23" t="s">
        <v>105</v>
      </c>
      <c r="E21" s="9"/>
      <c r="F21" s="3" t="s">
        <v>71</v>
      </c>
      <c r="G21" s="3" t="s">
        <v>106</v>
      </c>
      <c r="I21">
        <v>6250</v>
      </c>
      <c r="K21" s="23" t="s">
        <v>105</v>
      </c>
      <c r="L21" s="9"/>
      <c r="M21" s="3" t="s">
        <v>71</v>
      </c>
      <c r="N21" s="3" t="s">
        <v>106</v>
      </c>
      <c r="P21">
        <v>6728</v>
      </c>
      <c r="R21" s="23" t="s">
        <v>105</v>
      </c>
      <c r="S21" s="9"/>
      <c r="T21" s="3" t="s">
        <v>71</v>
      </c>
      <c r="U21" s="3" t="s">
        <v>106</v>
      </c>
      <c r="Y21" s="23" t="s">
        <v>105</v>
      </c>
      <c r="Z21" s="9"/>
      <c r="AA21" s="3" t="s">
        <v>71</v>
      </c>
      <c r="AB21" s="3" t="s">
        <v>106</v>
      </c>
      <c r="AD21" s="3">
        <v>45429</v>
      </c>
      <c r="AE21" s="34">
        <v>5100</v>
      </c>
      <c r="AF21">
        <v>0.10050000000000001</v>
      </c>
      <c r="AG21" s="19">
        <v>60</v>
      </c>
      <c r="AH21" s="19"/>
      <c r="AI21" s="3">
        <v>9266</v>
      </c>
      <c r="AJ21" s="34">
        <v>5700</v>
      </c>
      <c r="AK21">
        <v>0.34899999999999998</v>
      </c>
      <c r="AL21" s="19">
        <v>60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Y21" s="14" t="s">
        <v>109</v>
      </c>
    </row>
    <row r="22" spans="2:63" x14ac:dyDescent="0.25">
      <c r="B22">
        <v>3602</v>
      </c>
      <c r="D22" s="3" t="s">
        <v>107</v>
      </c>
      <c r="E22" s="3" t="s">
        <v>108</v>
      </c>
      <c r="F22" s="3" t="s">
        <v>91</v>
      </c>
      <c r="G22" s="3" t="s">
        <v>0</v>
      </c>
      <c r="I22">
        <v>7716</v>
      </c>
      <c r="K22" s="3" t="s">
        <v>107</v>
      </c>
      <c r="L22" s="3" t="s">
        <v>108</v>
      </c>
      <c r="M22" s="3" t="s">
        <v>91</v>
      </c>
      <c r="N22" s="3" t="s">
        <v>0</v>
      </c>
      <c r="P22">
        <v>7680</v>
      </c>
      <c r="R22" s="3" t="s">
        <v>107</v>
      </c>
      <c r="S22" s="3" t="s">
        <v>108</v>
      </c>
      <c r="T22" s="3" t="s">
        <v>91</v>
      </c>
      <c r="U22" s="3" t="s">
        <v>0</v>
      </c>
      <c r="Y22" s="3" t="s">
        <v>107</v>
      </c>
      <c r="Z22" s="3" t="s">
        <v>108</v>
      </c>
      <c r="AA22" s="3" t="s">
        <v>91</v>
      </c>
      <c r="AB22" s="3" t="s">
        <v>0</v>
      </c>
      <c r="AD22" s="3">
        <v>81757</v>
      </c>
      <c r="AE22" s="34">
        <v>21000</v>
      </c>
      <c r="AF22">
        <v>0.2278</v>
      </c>
      <c r="AG22" s="19">
        <v>120</v>
      </c>
      <c r="AH22" s="19"/>
      <c r="AI22" s="3">
        <v>9138</v>
      </c>
      <c r="AJ22" s="34">
        <v>17920</v>
      </c>
      <c r="AK22">
        <v>0.48299999999999998</v>
      </c>
      <c r="AL22" s="19">
        <v>80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Y22" s="7">
        <v>0</v>
      </c>
      <c r="AZ22" s="3" t="s">
        <v>93</v>
      </c>
      <c r="BB22" s="20">
        <f>COUNTIFS($AT$8:$AT$62,"&gt;="&amp;AY22)</f>
        <v>3</v>
      </c>
      <c r="BC22" s="24">
        <f>SUMPRODUCT(($AT$8:$AT$62&gt;=AY22)*$AU$8:$AU$62*$AV$8:$AV$62)/BB22</f>
        <v>66.13</v>
      </c>
      <c r="BD22" s="25">
        <f>SUMPRODUCT(($AT$8:$AT$62&gt;=AY22)*$AT$8:$AT$62)/BB22</f>
        <v>47220</v>
      </c>
      <c r="BE22" s="17">
        <f t="shared" ref="BE22" si="13">BC22/BD22</f>
        <v>1.4004659042778482E-3</v>
      </c>
      <c r="BF22" s="6">
        <f>(SUMPRODUCT(($AT$8:$AT$62&gt;=AY22)*(($AU$8:$AU$62*$AV$8:$AV$62-BE22*$AT$8:$AT$62)^2))/(BB22-1))^0.5</f>
        <v>5.5632906754059901</v>
      </c>
      <c r="BH22" s="22">
        <f>AA26</f>
        <v>9</v>
      </c>
      <c r="BI22" s="22">
        <f>AB26</f>
        <v>182520</v>
      </c>
      <c r="BJ22" s="22">
        <f t="shared" ref="BJ22" si="14">BI22*BE22</f>
        <v>255.61303684879286</v>
      </c>
      <c r="BK22" s="21">
        <f>BJ22/BH22</f>
        <v>28.401448538754764</v>
      </c>
    </row>
    <row r="23" spans="2:63" x14ac:dyDescent="0.25">
      <c r="B23">
        <v>2601</v>
      </c>
      <c r="I23">
        <v>5210</v>
      </c>
      <c r="AD23" s="3">
        <v>17948</v>
      </c>
      <c r="AE23" s="34">
        <v>31500</v>
      </c>
      <c r="AF23">
        <v>0.84150000000000003</v>
      </c>
      <c r="AG23" s="19">
        <v>60</v>
      </c>
      <c r="AH23" s="19"/>
      <c r="AI23" s="3">
        <v>81319</v>
      </c>
      <c r="AJ23" s="34">
        <v>9540</v>
      </c>
      <c r="AK23">
        <v>0.30199999999999999</v>
      </c>
      <c r="AL23" s="19">
        <v>60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</row>
    <row r="24" spans="2:63" x14ac:dyDescent="0.25">
      <c r="B24">
        <v>6360</v>
      </c>
      <c r="D24" s="3">
        <v>0</v>
      </c>
      <c r="E24" s="3">
        <v>6000</v>
      </c>
      <c r="F24" s="4">
        <f>COUNTIFS($B$8:$B$373,"&gt;="&amp;D24,$B$8:$B$373,"&lt;="&amp;E24)</f>
        <v>124</v>
      </c>
      <c r="G24" s="4">
        <f>SUMIFS($B$8:$B$373,$B$8:$B$373,"&gt;="&amp;D24,$B$8:$B$373,"&lt;="&amp;E24)</f>
        <v>382536</v>
      </c>
      <c r="I24">
        <v>3580</v>
      </c>
      <c r="K24" s="3">
        <v>0</v>
      </c>
      <c r="L24" s="3">
        <v>6500</v>
      </c>
      <c r="M24" s="4">
        <f>COUNTIFS($I$8:$I$371,"&gt;="&amp;K24,$I$8:$I$371,"&lt;="&amp;L24)</f>
        <v>68</v>
      </c>
      <c r="N24" s="4">
        <f>SUMIFS($I$8:$I$371,$I$8:$I$371,"&gt;="&amp;K24,$I$8:$I$371,"&lt;="&amp;L24)</f>
        <v>326937</v>
      </c>
      <c r="R24" s="3"/>
      <c r="S24" s="3"/>
      <c r="T24" s="4"/>
      <c r="U24" s="4"/>
      <c r="Y24" s="3"/>
      <c r="Z24" s="3"/>
      <c r="AA24" s="4"/>
      <c r="AB24" s="4"/>
      <c r="AD24" s="3">
        <v>18074</v>
      </c>
      <c r="AE24" s="34">
        <v>7880</v>
      </c>
      <c r="AF24">
        <v>0.1203</v>
      </c>
      <c r="AG24" s="19">
        <v>40</v>
      </c>
      <c r="AH24" s="19"/>
      <c r="AI24" s="3">
        <v>18923</v>
      </c>
      <c r="AJ24" s="34">
        <v>23160</v>
      </c>
      <c r="AK24">
        <v>0.35699999999999998</v>
      </c>
      <c r="AL24" s="19">
        <v>120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Y24" s="14" t="s">
        <v>110</v>
      </c>
      <c r="BB24" s="26">
        <f>BB11+BB16+BB19+BB22</f>
        <v>87</v>
      </c>
      <c r="BH24" s="26">
        <f>BH11+BH16+BH19+BH22</f>
        <v>523</v>
      </c>
      <c r="BI24" s="26">
        <f>BI11+BI16+BI19+BI22</f>
        <v>5088003</v>
      </c>
      <c r="BJ24" s="26">
        <f>BJ11+BJ16+BJ19+BJ22</f>
        <v>8180.6147760525055</v>
      </c>
      <c r="BK24" s="27">
        <f>(BK11*BH11+BK16*BH16+BK19*BH19+BK22*BH22)/BH24</f>
        <v>15.64171085287286</v>
      </c>
    </row>
    <row r="25" spans="2:63" x14ac:dyDescent="0.25">
      <c r="B25">
        <v>11542</v>
      </c>
      <c r="D25" s="7">
        <v>6001</v>
      </c>
      <c r="E25" s="7">
        <v>12000</v>
      </c>
      <c r="F25" s="4">
        <f>COUNTIFS($B$8:$B$373,"&gt;="&amp;D25,$B$8:$B$373,"&lt;="&amp;E25)</f>
        <v>125</v>
      </c>
      <c r="G25" s="4">
        <f>SUMIFS($B$8:$B$373,$B$8:$B$373,"&gt;="&amp;D25,$B$8:$B$373,"&lt;="&amp;E25)</f>
        <v>1053671</v>
      </c>
      <c r="I25">
        <v>8483</v>
      </c>
      <c r="K25" s="7">
        <v>6501</v>
      </c>
      <c r="L25" s="7">
        <v>11000</v>
      </c>
      <c r="M25" s="4">
        <f t="shared" ref="M25" si="15">COUNTIFS($I$8:$I$371,"&gt;="&amp;K25,$I$8:$I$371,"&lt;="&amp;L25)</f>
        <v>45</v>
      </c>
      <c r="N25" s="4">
        <f>SUMIFS($I$8:$I$371,$I$8:$I$371,"&gt;="&amp;K25,$I$8:$I$371,"&lt;="&amp;L25)</f>
        <v>378205</v>
      </c>
      <c r="R25" s="3">
        <v>0</v>
      </c>
      <c r="S25" s="3" t="s">
        <v>93</v>
      </c>
      <c r="T25" s="4">
        <f>COUNTIFS($P$8:$P$370,"&gt;="&amp;R25)</f>
        <v>15</v>
      </c>
      <c r="U25" s="4">
        <f>SUMIFS($P$8:$P$370,$P$8:$P$370,"&gt;="&amp;R25)</f>
        <v>106519</v>
      </c>
      <c r="Y25" s="7"/>
      <c r="Z25" s="7"/>
      <c r="AA25" s="4"/>
      <c r="AB25" s="4"/>
      <c r="AD25" s="3">
        <v>78457</v>
      </c>
      <c r="AE25" s="34">
        <v>9840</v>
      </c>
      <c r="AF25">
        <v>6.0699999999999997E-2</v>
      </c>
      <c r="AG25" s="19">
        <v>240</v>
      </c>
      <c r="AH25" s="19"/>
      <c r="AI25" s="3">
        <v>22293</v>
      </c>
      <c r="AJ25" s="34">
        <v>2400</v>
      </c>
      <c r="AK25">
        <v>8.1000000000000003E-2</v>
      </c>
      <c r="AL25" s="19">
        <v>60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2:63" x14ac:dyDescent="0.25">
      <c r="B26">
        <v>4143</v>
      </c>
      <c r="D26" s="7">
        <v>12001</v>
      </c>
      <c r="E26" s="7">
        <v>20500</v>
      </c>
      <c r="F26" s="4">
        <f>COUNTIFS($B$8:$B$373,"&gt;="&amp;D26,$B$8:$B$373,"&lt;="&amp;E26)</f>
        <v>70</v>
      </c>
      <c r="G26" s="4">
        <f>SUMIFS($B$8:$B$373,$B$8:$B$373,"&gt;="&amp;D26,$B$8:$B$373,"&lt;="&amp;E26)</f>
        <v>1077113</v>
      </c>
      <c r="I26">
        <v>4823</v>
      </c>
      <c r="K26" s="7">
        <v>11001</v>
      </c>
      <c r="L26" s="3" t="s">
        <v>93</v>
      </c>
      <c r="M26" s="4">
        <f>COUNTIFS($I$8:$I$371,"&gt;="&amp;K26)</f>
        <v>30</v>
      </c>
      <c r="N26" s="4">
        <f>SUMIFS($I$8:$I$371,$I$8:$I$371,"&gt;="&amp;K26)</f>
        <v>521825</v>
      </c>
      <c r="R26" s="3"/>
      <c r="S26" s="3"/>
      <c r="T26" s="4"/>
      <c r="U26" s="4"/>
      <c r="Y26" s="7">
        <v>0</v>
      </c>
      <c r="Z26" s="3" t="s">
        <v>93</v>
      </c>
      <c r="AA26" s="4">
        <f>COUNTIFS($W$8:$W$368,"&gt;="&amp;Y26)</f>
        <v>9</v>
      </c>
      <c r="AB26" s="4">
        <f>SUMIFS($W$8:$W$368,$W$8:$W$368,"&gt;="&amp;Y26)</f>
        <v>182520</v>
      </c>
      <c r="AD26" s="3">
        <v>15062</v>
      </c>
      <c r="AE26" s="34">
        <v>9720</v>
      </c>
      <c r="AF26">
        <v>0.3745</v>
      </c>
      <c r="AG26" s="19">
        <v>40</v>
      </c>
      <c r="AH26" s="19"/>
      <c r="AI26" s="3">
        <v>23790</v>
      </c>
      <c r="AJ26" s="34">
        <v>11940</v>
      </c>
      <c r="AK26">
        <v>0.47799999999999998</v>
      </c>
      <c r="AL26" s="19">
        <v>60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2:63" x14ac:dyDescent="0.25">
      <c r="B27">
        <v>9260</v>
      </c>
      <c r="D27" s="7">
        <v>20501</v>
      </c>
      <c r="E27" s="3" t="s">
        <v>93</v>
      </c>
      <c r="F27" s="4">
        <f>COUNTIFS($B$8:$B$373,"&gt;="&amp;D27)</f>
        <v>37</v>
      </c>
      <c r="G27" s="4">
        <f>SUMIFS($B$8:$B$373,$B$8:$B$373,"&gt;="&amp;D27)</f>
        <v>1058677</v>
      </c>
      <c r="I27">
        <v>14618</v>
      </c>
      <c r="K27" s="3"/>
      <c r="L27" s="3"/>
      <c r="M27" s="4"/>
      <c r="N27" s="4"/>
      <c r="R27" s="3"/>
      <c r="S27" s="3"/>
      <c r="T27" s="4"/>
      <c r="U27" s="4"/>
      <c r="Y27" s="3"/>
      <c r="Z27" s="3"/>
      <c r="AA27" s="4"/>
      <c r="AB27" s="4"/>
      <c r="AD27" s="3">
        <v>90205</v>
      </c>
      <c r="AE27" s="34">
        <v>25860</v>
      </c>
      <c r="AF27">
        <v>0.70050000000000001</v>
      </c>
      <c r="AG27" s="19">
        <v>60</v>
      </c>
      <c r="AH27" s="19"/>
      <c r="AI27" s="3">
        <v>64593</v>
      </c>
      <c r="AJ27" s="34">
        <v>16680</v>
      </c>
      <c r="AK27">
        <v>0.255</v>
      </c>
      <c r="AL27" s="19">
        <v>60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2:63" x14ac:dyDescent="0.25">
      <c r="B28">
        <v>5559</v>
      </c>
      <c r="F28" s="4"/>
      <c r="G28" s="4"/>
      <c r="I28">
        <v>23160</v>
      </c>
      <c r="M28" s="4"/>
      <c r="N28" s="4"/>
      <c r="T28" s="4"/>
      <c r="U28" s="4"/>
      <c r="AA28" s="4"/>
      <c r="AB28" s="4"/>
      <c r="AD28" s="3">
        <v>89309</v>
      </c>
      <c r="AE28" s="34">
        <v>10980</v>
      </c>
      <c r="AF28">
        <v>6.5100000000000005E-2</v>
      </c>
      <c r="AG28" s="19">
        <v>180</v>
      </c>
      <c r="AH28" s="19"/>
      <c r="AI28" s="3">
        <v>61744</v>
      </c>
      <c r="AJ28" s="34">
        <v>21840</v>
      </c>
      <c r="AK28">
        <v>0.51</v>
      </c>
      <c r="AL28" s="19">
        <v>80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2:63" x14ac:dyDescent="0.25">
      <c r="B29">
        <v>2922</v>
      </c>
      <c r="F29" s="4">
        <f>SUM(F24:F27)</f>
        <v>356</v>
      </c>
      <c r="G29" s="4">
        <f t="shared" ref="G29" si="16">SUM(G24:G27)</f>
        <v>3571997</v>
      </c>
      <c r="I29">
        <v>17360</v>
      </c>
      <c r="M29" s="4">
        <f>SUM(M24:M27)</f>
        <v>143</v>
      </c>
      <c r="N29" s="4">
        <f>SUM(N24:N27)</f>
        <v>1226967</v>
      </c>
      <c r="T29" s="4">
        <f>SUM(T24:T27)</f>
        <v>15</v>
      </c>
      <c r="U29" s="4">
        <f t="shared" ref="U29" si="17">SUM(U24:U27)</f>
        <v>106519</v>
      </c>
      <c r="AA29" s="4">
        <f>SUM(AA24:AA27)</f>
        <v>9</v>
      </c>
      <c r="AB29" s="4">
        <f t="shared" ref="AB29" si="18">SUM(AB24:AB27)</f>
        <v>182520</v>
      </c>
      <c r="AD29" s="3">
        <v>69060</v>
      </c>
      <c r="AE29" s="34">
        <v>44800</v>
      </c>
      <c r="AF29">
        <v>0.50619999999999998</v>
      </c>
      <c r="AG29" s="19">
        <v>160</v>
      </c>
      <c r="AH29" s="19"/>
      <c r="AI29" s="3">
        <v>33587</v>
      </c>
      <c r="AJ29" s="34">
        <v>12300</v>
      </c>
      <c r="AK29">
        <v>0.32800000000000001</v>
      </c>
      <c r="AL29" s="19">
        <v>60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2:63" x14ac:dyDescent="0.25">
      <c r="B30">
        <v>779</v>
      </c>
      <c r="I30">
        <v>7830</v>
      </c>
      <c r="R30" s="3"/>
      <c r="S30" s="3"/>
      <c r="AA30" s="4"/>
      <c r="AD30" s="3">
        <v>66435</v>
      </c>
      <c r="AE30" s="34">
        <v>21440</v>
      </c>
      <c r="AF30">
        <v>0.25729999999999997</v>
      </c>
      <c r="AG30" s="19">
        <v>80</v>
      </c>
      <c r="AH30" s="19"/>
      <c r="AI30" s="3">
        <v>60531</v>
      </c>
      <c r="AJ30" s="34">
        <v>17280</v>
      </c>
      <c r="AK30">
        <v>0.29599999999999999</v>
      </c>
      <c r="AL30" s="19">
        <v>80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2:63" x14ac:dyDescent="0.25">
      <c r="B31">
        <v>4261</v>
      </c>
      <c r="D31" s="3"/>
      <c r="E31" s="3"/>
      <c r="I31">
        <v>2400</v>
      </c>
      <c r="K31" s="3"/>
      <c r="L31" s="3"/>
      <c r="R31" s="28"/>
      <c r="S31" s="28"/>
      <c r="Y31" s="7"/>
      <c r="Z31" s="3"/>
      <c r="AD31" s="3">
        <v>5750</v>
      </c>
      <c r="AE31" s="34">
        <v>8940</v>
      </c>
      <c r="AF31">
        <v>0.20799999999999999</v>
      </c>
      <c r="AG31" s="19">
        <v>60</v>
      </c>
      <c r="AH31" s="19"/>
      <c r="AI31" s="3">
        <v>56255</v>
      </c>
      <c r="AJ31" s="34">
        <v>7860</v>
      </c>
      <c r="AK31">
        <v>0.29199999999999998</v>
      </c>
      <c r="AL31" s="19">
        <v>60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2:63" x14ac:dyDescent="0.25">
      <c r="B32">
        <v>31140</v>
      </c>
      <c r="D32" s="28"/>
      <c r="E32" s="28"/>
      <c r="I32">
        <v>3451</v>
      </c>
      <c r="K32" s="28"/>
      <c r="L32" s="28"/>
      <c r="R32" s="7"/>
      <c r="S32" s="7"/>
      <c r="AD32" s="3">
        <v>56116</v>
      </c>
      <c r="AE32" s="34">
        <v>21060</v>
      </c>
      <c r="AF32">
        <v>0.71289999999999998</v>
      </c>
      <c r="AG32" s="19">
        <v>60</v>
      </c>
      <c r="AH32" s="19"/>
      <c r="AI32" s="3">
        <v>45427</v>
      </c>
      <c r="AJ32" s="34">
        <v>7500</v>
      </c>
      <c r="AK32">
        <v>0.156</v>
      </c>
      <c r="AL32" s="19">
        <v>60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2:49" x14ac:dyDescent="0.25">
      <c r="B33">
        <v>17600</v>
      </c>
      <c r="D33" s="7"/>
      <c r="E33" s="7"/>
      <c r="I33">
        <v>6840</v>
      </c>
      <c r="K33" s="7"/>
      <c r="L33" s="7"/>
      <c r="R33" s="7"/>
      <c r="S33" s="3"/>
      <c r="AD33" s="3">
        <v>45307</v>
      </c>
      <c r="AE33" s="34">
        <v>20560</v>
      </c>
      <c r="AF33">
        <v>0.41799999999999998</v>
      </c>
      <c r="AG33" s="19">
        <v>40</v>
      </c>
      <c r="AH33" s="19"/>
      <c r="AI33" s="3">
        <v>45396</v>
      </c>
      <c r="AJ33" s="34">
        <v>5800</v>
      </c>
      <c r="AK33">
        <v>0.39400000000000002</v>
      </c>
      <c r="AL33" s="19">
        <v>40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2:49" x14ac:dyDescent="0.25">
      <c r="B34">
        <v>20320</v>
      </c>
      <c r="D34" s="7"/>
      <c r="E34" s="3"/>
      <c r="I34">
        <v>3395</v>
      </c>
      <c r="K34" s="7"/>
      <c r="L34" s="3"/>
      <c r="AD34" s="3">
        <v>27348</v>
      </c>
      <c r="AE34" s="34">
        <v>11280</v>
      </c>
      <c r="AF34">
        <v>0.39900000000000002</v>
      </c>
      <c r="AG34" s="19">
        <v>40</v>
      </c>
      <c r="AH34" s="19"/>
      <c r="AI34" s="3">
        <v>90715</v>
      </c>
      <c r="AJ34" s="34">
        <v>12480</v>
      </c>
      <c r="AK34">
        <v>0.36</v>
      </c>
      <c r="AL34" s="19">
        <v>60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2:49" x14ac:dyDescent="0.25">
      <c r="B35">
        <v>9720</v>
      </c>
      <c r="I35">
        <v>6548</v>
      </c>
      <c r="AD35" s="3">
        <v>71421</v>
      </c>
      <c r="AE35" s="34">
        <v>10080</v>
      </c>
      <c r="AF35">
        <v>0.26100000000000001</v>
      </c>
      <c r="AG35" s="19">
        <v>60</v>
      </c>
      <c r="AH35" s="19"/>
      <c r="AI35" s="3">
        <v>79126</v>
      </c>
      <c r="AJ35" s="34">
        <v>7200</v>
      </c>
      <c r="AK35">
        <v>0.183</v>
      </c>
      <c r="AL35" s="19">
        <v>80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2:49" x14ac:dyDescent="0.25">
      <c r="B36">
        <v>5033</v>
      </c>
      <c r="I36">
        <v>4199</v>
      </c>
      <c r="AD36" s="3">
        <v>48095</v>
      </c>
      <c r="AE36" s="34">
        <v>21040</v>
      </c>
      <c r="AF36">
        <v>0.505</v>
      </c>
      <c r="AG36" s="19">
        <v>80</v>
      </c>
      <c r="AH36" s="19"/>
      <c r="AI36" s="3">
        <v>95411</v>
      </c>
      <c r="AJ36" s="34">
        <v>32720</v>
      </c>
      <c r="AK36">
        <v>0.74099999999999999</v>
      </c>
      <c r="AL36" s="19">
        <v>80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2:49" x14ac:dyDescent="0.25">
      <c r="B37">
        <v>12037</v>
      </c>
      <c r="I37">
        <v>11940</v>
      </c>
      <c r="AD37" s="3">
        <v>83947</v>
      </c>
      <c r="AE37" s="34">
        <v>41160</v>
      </c>
      <c r="AF37">
        <v>0.54500000000000004</v>
      </c>
      <c r="AG37" s="19">
        <v>120</v>
      </c>
      <c r="AH37" s="19"/>
      <c r="AI37" s="3">
        <v>93439</v>
      </c>
      <c r="AJ37" s="34">
        <v>11760</v>
      </c>
      <c r="AK37">
        <v>0.28299999999999997</v>
      </c>
      <c r="AL37" s="19">
        <v>60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2:49" x14ac:dyDescent="0.25">
      <c r="B38">
        <v>1328</v>
      </c>
      <c r="I38">
        <v>6376</v>
      </c>
      <c r="AD38" s="3">
        <v>80557</v>
      </c>
      <c r="AE38" s="34">
        <v>20640</v>
      </c>
      <c r="AF38">
        <v>0.55600000000000005</v>
      </c>
      <c r="AG38" s="19">
        <v>60</v>
      </c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pans="2:49" x14ac:dyDescent="0.25">
      <c r="B39">
        <v>5608</v>
      </c>
      <c r="I39">
        <v>20429</v>
      </c>
      <c r="AD39" s="3">
        <v>84081</v>
      </c>
      <c r="AE39" s="34">
        <v>12060</v>
      </c>
      <c r="AF39">
        <v>8.9999999999999993E-3</v>
      </c>
      <c r="AG39" s="19">
        <v>60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2:49" x14ac:dyDescent="0.25">
      <c r="B40">
        <v>15868</v>
      </c>
      <c r="I40">
        <v>4195</v>
      </c>
      <c r="AD40" s="3">
        <v>56064</v>
      </c>
      <c r="AE40" s="34">
        <v>25860</v>
      </c>
      <c r="AF40">
        <v>0.48399999999999999</v>
      </c>
      <c r="AG40" s="19">
        <v>60</v>
      </c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2:49" x14ac:dyDescent="0.25">
      <c r="B41">
        <v>31500</v>
      </c>
      <c r="I41">
        <v>8923</v>
      </c>
      <c r="AD41" s="3">
        <v>56109</v>
      </c>
      <c r="AE41" s="34">
        <v>4200</v>
      </c>
      <c r="AF41">
        <v>0.122</v>
      </c>
      <c r="AG41" s="19">
        <v>60</v>
      </c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2:49" x14ac:dyDescent="0.25">
      <c r="B42">
        <v>7880</v>
      </c>
      <c r="I42">
        <v>13359</v>
      </c>
      <c r="AD42" s="3">
        <v>74683</v>
      </c>
      <c r="AE42" s="34">
        <v>240</v>
      </c>
      <c r="AF42">
        <v>5.0000000000000001E-3</v>
      </c>
      <c r="AG42" s="19">
        <v>80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2:49" x14ac:dyDescent="0.25">
      <c r="B43">
        <v>1888</v>
      </c>
      <c r="I43">
        <v>6641</v>
      </c>
      <c r="AD43" s="3">
        <v>88327</v>
      </c>
      <c r="AE43" s="34">
        <v>7760</v>
      </c>
      <c r="AF43">
        <v>0.33800000000000002</v>
      </c>
      <c r="AG43" s="19">
        <v>80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2:49" x14ac:dyDescent="0.25">
      <c r="B44">
        <v>6160</v>
      </c>
      <c r="I44">
        <v>16140</v>
      </c>
      <c r="AD44" s="3">
        <v>49691</v>
      </c>
      <c r="AE44" s="34">
        <v>16020</v>
      </c>
      <c r="AF44">
        <v>0.216</v>
      </c>
      <c r="AG44" s="19">
        <v>60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2:49" x14ac:dyDescent="0.25">
      <c r="B45">
        <v>13360</v>
      </c>
      <c r="I45">
        <v>5874</v>
      </c>
      <c r="AD45" s="3">
        <v>36159</v>
      </c>
      <c r="AE45" s="34">
        <v>22240</v>
      </c>
      <c r="AF45">
        <v>0.42699999999999999</v>
      </c>
      <c r="AG45" s="19">
        <v>80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2:49" x14ac:dyDescent="0.25">
      <c r="B46">
        <v>3242</v>
      </c>
      <c r="I46">
        <v>4452</v>
      </c>
      <c r="AD46" s="3">
        <v>69914</v>
      </c>
      <c r="AE46" s="34">
        <v>18640</v>
      </c>
      <c r="AF46">
        <v>0.55500000000000005</v>
      </c>
      <c r="AG46" s="19">
        <v>80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2:49" x14ac:dyDescent="0.25">
      <c r="B47">
        <v>46440</v>
      </c>
      <c r="I47">
        <v>5351</v>
      </c>
      <c r="AD47" s="3">
        <v>19141</v>
      </c>
      <c r="AE47" s="34">
        <v>13360</v>
      </c>
      <c r="AF47">
        <v>0.46899999999999997</v>
      </c>
      <c r="AG47" s="19">
        <v>80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2:49" x14ac:dyDescent="0.25">
      <c r="B48">
        <v>492</v>
      </c>
      <c r="I48">
        <v>11880</v>
      </c>
      <c r="AD48" s="3">
        <v>25786</v>
      </c>
      <c r="AE48" s="34">
        <v>33760</v>
      </c>
      <c r="AF48">
        <v>0.40100000000000002</v>
      </c>
      <c r="AG48" s="19">
        <v>80</v>
      </c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pans="2:49" x14ac:dyDescent="0.25">
      <c r="B49">
        <v>7872</v>
      </c>
      <c r="I49">
        <v>10980</v>
      </c>
      <c r="AD49" s="3">
        <v>92562</v>
      </c>
      <c r="AE49" s="34">
        <v>8700</v>
      </c>
      <c r="AF49">
        <v>0.23100000000000001</v>
      </c>
      <c r="AG49" s="19">
        <v>60</v>
      </c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pans="2:49" x14ac:dyDescent="0.25">
      <c r="B50">
        <v>4028</v>
      </c>
      <c r="I50">
        <v>11440</v>
      </c>
      <c r="AD50" s="3">
        <v>36270</v>
      </c>
      <c r="AE50" s="34">
        <v>16320</v>
      </c>
      <c r="AF50">
        <v>0.17899999999999999</v>
      </c>
      <c r="AG50" s="19">
        <v>120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pans="2:49" x14ac:dyDescent="0.25">
      <c r="B51">
        <v>246</v>
      </c>
      <c r="I51">
        <v>2095</v>
      </c>
      <c r="AD51" s="3">
        <v>29566</v>
      </c>
      <c r="AE51" s="34">
        <v>9660</v>
      </c>
      <c r="AF51">
        <v>0.29799999999999999</v>
      </c>
      <c r="AG51" s="19">
        <v>60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pans="2:49" x14ac:dyDescent="0.25">
      <c r="B52">
        <v>6217</v>
      </c>
      <c r="I52">
        <v>6538</v>
      </c>
      <c r="AD52" s="3">
        <v>29682</v>
      </c>
      <c r="AE52" s="34">
        <v>15920</v>
      </c>
      <c r="AF52">
        <v>0.23699999999999999</v>
      </c>
      <c r="AG52" s="19">
        <v>80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2:49" x14ac:dyDescent="0.25">
      <c r="B53">
        <v>4554</v>
      </c>
      <c r="I53">
        <v>13520</v>
      </c>
      <c r="AD53" s="3">
        <v>45621</v>
      </c>
      <c r="AE53" s="34">
        <v>6300</v>
      </c>
      <c r="AF53">
        <v>0.14199999999999999</v>
      </c>
      <c r="AG53" s="19">
        <v>60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2:49" x14ac:dyDescent="0.25">
      <c r="B54">
        <v>9238</v>
      </c>
      <c r="I54">
        <v>7209</v>
      </c>
      <c r="AD54" s="3">
        <v>1704</v>
      </c>
      <c r="AE54" s="34">
        <v>12840</v>
      </c>
      <c r="AF54">
        <v>0.26100000000000001</v>
      </c>
      <c r="AG54" s="19">
        <v>60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2:49" x14ac:dyDescent="0.25">
      <c r="B55">
        <v>3908</v>
      </c>
      <c r="I55">
        <v>6207</v>
      </c>
      <c r="AD55" s="3">
        <v>60585</v>
      </c>
      <c r="AE55" s="34">
        <v>600</v>
      </c>
      <c r="AF55">
        <v>2.1999999999999999E-2</v>
      </c>
      <c r="AG55" s="19">
        <v>40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</row>
    <row r="56" spans="2:49" x14ac:dyDescent="0.25">
      <c r="B56">
        <v>10920</v>
      </c>
      <c r="I56">
        <v>3696</v>
      </c>
      <c r="AD56" s="3">
        <v>14994</v>
      </c>
      <c r="AE56" s="34">
        <v>17600</v>
      </c>
      <c r="AF56">
        <v>0.375</v>
      </c>
      <c r="AG56" s="19">
        <v>80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  <row r="57" spans="2:49" x14ac:dyDescent="0.25">
      <c r="B57">
        <v>20774</v>
      </c>
      <c r="I57">
        <v>12300</v>
      </c>
      <c r="AD57" s="3">
        <v>14959</v>
      </c>
      <c r="AE57" s="34">
        <v>31140</v>
      </c>
      <c r="AF57">
        <v>1.0720000000000001</v>
      </c>
      <c r="AG57" s="19">
        <v>60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</row>
    <row r="58" spans="2:49" x14ac:dyDescent="0.25">
      <c r="B58">
        <v>10060</v>
      </c>
      <c r="I58">
        <v>5471</v>
      </c>
      <c r="AD58" s="3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</row>
    <row r="59" spans="2:49" x14ac:dyDescent="0.25">
      <c r="I59">
        <v>5600</v>
      </c>
      <c r="AD59" s="3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2:49" x14ac:dyDescent="0.25">
      <c r="B60">
        <v>11705</v>
      </c>
      <c r="I60">
        <v>6878</v>
      </c>
    </row>
    <row r="61" spans="2:49" x14ac:dyDescent="0.25">
      <c r="B61">
        <v>10982</v>
      </c>
      <c r="I61">
        <v>9644</v>
      </c>
    </row>
    <row r="62" spans="2:49" x14ac:dyDescent="0.25">
      <c r="B62">
        <v>888</v>
      </c>
      <c r="I62">
        <v>7614</v>
      </c>
    </row>
    <row r="63" spans="2:49" x14ac:dyDescent="0.25">
      <c r="B63">
        <v>10000</v>
      </c>
      <c r="I63">
        <v>8368</v>
      </c>
    </row>
    <row r="64" spans="2:49" x14ac:dyDescent="0.25">
      <c r="B64">
        <v>8004</v>
      </c>
      <c r="I64">
        <v>5376</v>
      </c>
    </row>
    <row r="65" spans="2:9" x14ac:dyDescent="0.25">
      <c r="B65">
        <v>16440</v>
      </c>
      <c r="I65">
        <v>5590</v>
      </c>
    </row>
    <row r="66" spans="2:9" x14ac:dyDescent="0.25">
      <c r="B66">
        <v>1885</v>
      </c>
      <c r="I66">
        <v>6048</v>
      </c>
    </row>
    <row r="67" spans="2:9" x14ac:dyDescent="0.25">
      <c r="B67">
        <v>7947</v>
      </c>
      <c r="I67">
        <v>3324</v>
      </c>
    </row>
    <row r="68" spans="2:9" x14ac:dyDescent="0.25">
      <c r="B68">
        <v>5640</v>
      </c>
      <c r="I68">
        <v>9560</v>
      </c>
    </row>
    <row r="69" spans="2:9" x14ac:dyDescent="0.25">
      <c r="B69">
        <v>12720</v>
      </c>
      <c r="I69">
        <v>6864</v>
      </c>
    </row>
    <row r="70" spans="2:9" x14ac:dyDescent="0.25">
      <c r="B70">
        <v>8460</v>
      </c>
      <c r="I70">
        <v>9435</v>
      </c>
    </row>
    <row r="71" spans="2:9" x14ac:dyDescent="0.25">
      <c r="B71">
        <v>6206</v>
      </c>
      <c r="I71">
        <v>10939</v>
      </c>
    </row>
    <row r="72" spans="2:9" x14ac:dyDescent="0.25">
      <c r="B72">
        <v>33760</v>
      </c>
      <c r="I72">
        <v>5800</v>
      </c>
    </row>
    <row r="73" spans="2:9" x14ac:dyDescent="0.25">
      <c r="B73">
        <v>7282</v>
      </c>
      <c r="I73">
        <v>7500</v>
      </c>
    </row>
    <row r="74" spans="2:9" x14ac:dyDescent="0.25">
      <c r="B74">
        <v>12581</v>
      </c>
      <c r="I74">
        <v>15520</v>
      </c>
    </row>
    <row r="75" spans="2:9" x14ac:dyDescent="0.25">
      <c r="B75">
        <v>11495</v>
      </c>
      <c r="I75">
        <v>5210</v>
      </c>
    </row>
    <row r="76" spans="2:9" x14ac:dyDescent="0.25">
      <c r="B76">
        <v>13289</v>
      </c>
      <c r="I76">
        <v>5673</v>
      </c>
    </row>
    <row r="77" spans="2:9" x14ac:dyDescent="0.25">
      <c r="B77">
        <v>11280</v>
      </c>
      <c r="I77">
        <v>3965</v>
      </c>
    </row>
    <row r="78" spans="2:9" x14ac:dyDescent="0.25">
      <c r="B78">
        <v>51</v>
      </c>
      <c r="I78">
        <v>9416</v>
      </c>
    </row>
    <row r="79" spans="2:9" x14ac:dyDescent="0.25">
      <c r="B79">
        <v>8407</v>
      </c>
      <c r="I79">
        <v>4544</v>
      </c>
    </row>
    <row r="80" spans="2:9" x14ac:dyDescent="0.25">
      <c r="B80">
        <v>6189</v>
      </c>
      <c r="I80">
        <v>3463</v>
      </c>
    </row>
    <row r="81" spans="2:9" x14ac:dyDescent="0.25">
      <c r="B81">
        <v>13320</v>
      </c>
      <c r="I81">
        <v>6051</v>
      </c>
    </row>
    <row r="82" spans="2:9" x14ac:dyDescent="0.25">
      <c r="B82">
        <v>9660</v>
      </c>
      <c r="I82">
        <v>9240</v>
      </c>
    </row>
    <row r="83" spans="2:9" x14ac:dyDescent="0.25">
      <c r="B83">
        <v>9253</v>
      </c>
      <c r="I83">
        <v>4140</v>
      </c>
    </row>
    <row r="84" spans="2:9" x14ac:dyDescent="0.25">
      <c r="B84">
        <v>15920</v>
      </c>
      <c r="I84">
        <v>2635</v>
      </c>
    </row>
    <row r="85" spans="2:9" x14ac:dyDescent="0.25">
      <c r="B85">
        <v>15838</v>
      </c>
      <c r="I85">
        <v>10640</v>
      </c>
    </row>
    <row r="86" spans="2:9" x14ac:dyDescent="0.25">
      <c r="B86">
        <v>14158</v>
      </c>
      <c r="I86">
        <v>7926</v>
      </c>
    </row>
    <row r="87" spans="2:9" x14ac:dyDescent="0.25">
      <c r="B87">
        <v>8982</v>
      </c>
      <c r="I87">
        <v>16980</v>
      </c>
    </row>
    <row r="88" spans="2:9" x14ac:dyDescent="0.25">
      <c r="B88">
        <v>14140</v>
      </c>
      <c r="I88">
        <v>21520</v>
      </c>
    </row>
    <row r="89" spans="2:9" x14ac:dyDescent="0.25">
      <c r="B89">
        <v>7371</v>
      </c>
      <c r="I89">
        <v>9548</v>
      </c>
    </row>
    <row r="90" spans="2:9" x14ac:dyDescent="0.25">
      <c r="B90">
        <v>968</v>
      </c>
      <c r="I90">
        <v>9780</v>
      </c>
    </row>
    <row r="91" spans="2:9" x14ac:dyDescent="0.25">
      <c r="B91">
        <v>5976</v>
      </c>
      <c r="I91">
        <v>10259</v>
      </c>
    </row>
    <row r="92" spans="2:9" x14ac:dyDescent="0.25">
      <c r="B92">
        <v>2842</v>
      </c>
      <c r="I92">
        <v>5555</v>
      </c>
    </row>
    <row r="93" spans="2:9" x14ac:dyDescent="0.25">
      <c r="B93">
        <v>7351</v>
      </c>
      <c r="I93">
        <v>4225</v>
      </c>
    </row>
    <row r="94" spans="2:9" x14ac:dyDescent="0.25">
      <c r="B94">
        <v>13172</v>
      </c>
      <c r="I94">
        <v>2572</v>
      </c>
    </row>
    <row r="95" spans="2:9" x14ac:dyDescent="0.25">
      <c r="B95">
        <v>18160</v>
      </c>
      <c r="I95">
        <v>7860</v>
      </c>
    </row>
    <row r="96" spans="2:9" x14ac:dyDescent="0.25">
      <c r="B96">
        <v>5048</v>
      </c>
      <c r="I96">
        <v>6940</v>
      </c>
    </row>
    <row r="97" spans="2:9" x14ac:dyDescent="0.25">
      <c r="B97">
        <v>5697</v>
      </c>
      <c r="I97">
        <v>5955</v>
      </c>
    </row>
    <row r="98" spans="2:9" x14ac:dyDescent="0.25">
      <c r="B98">
        <v>2031</v>
      </c>
      <c r="I98">
        <v>6601</v>
      </c>
    </row>
    <row r="99" spans="2:9" x14ac:dyDescent="0.25">
      <c r="B99">
        <v>22240</v>
      </c>
      <c r="I99">
        <v>5888</v>
      </c>
    </row>
    <row r="100" spans="2:9" x14ac:dyDescent="0.25">
      <c r="B100">
        <v>3737</v>
      </c>
      <c r="I100">
        <v>7834</v>
      </c>
    </row>
    <row r="101" spans="2:9" x14ac:dyDescent="0.25">
      <c r="B101">
        <v>16320</v>
      </c>
      <c r="I101">
        <v>17280</v>
      </c>
    </row>
    <row r="102" spans="2:9" x14ac:dyDescent="0.25">
      <c r="B102">
        <v>7886</v>
      </c>
      <c r="I102">
        <v>5476</v>
      </c>
    </row>
    <row r="103" spans="2:9" x14ac:dyDescent="0.25">
      <c r="B103">
        <v>23760</v>
      </c>
      <c r="I103">
        <v>4821</v>
      </c>
    </row>
    <row r="104" spans="2:9" x14ac:dyDescent="0.25">
      <c r="B104">
        <v>24120</v>
      </c>
      <c r="I104">
        <v>24640</v>
      </c>
    </row>
    <row r="105" spans="2:9" x14ac:dyDescent="0.25">
      <c r="B105">
        <v>41940</v>
      </c>
      <c r="I105">
        <v>6145</v>
      </c>
    </row>
    <row r="106" spans="2:9" x14ac:dyDescent="0.25">
      <c r="B106">
        <v>10045</v>
      </c>
      <c r="I106">
        <v>6905</v>
      </c>
    </row>
    <row r="107" spans="2:9" x14ac:dyDescent="0.25">
      <c r="B107">
        <v>13440</v>
      </c>
      <c r="I107">
        <v>7666</v>
      </c>
    </row>
    <row r="108" spans="2:9" x14ac:dyDescent="0.25">
      <c r="B108">
        <v>16497</v>
      </c>
      <c r="I108">
        <v>21840</v>
      </c>
    </row>
    <row r="109" spans="2:9" x14ac:dyDescent="0.25">
      <c r="B109">
        <v>15750</v>
      </c>
      <c r="I109">
        <v>6218</v>
      </c>
    </row>
    <row r="110" spans="2:9" x14ac:dyDescent="0.25">
      <c r="B110">
        <v>3420</v>
      </c>
      <c r="I110">
        <v>6130</v>
      </c>
    </row>
    <row r="111" spans="2:9" x14ac:dyDescent="0.25">
      <c r="B111">
        <v>1679</v>
      </c>
      <c r="I111">
        <v>11120</v>
      </c>
    </row>
    <row r="112" spans="2:9" x14ac:dyDescent="0.25">
      <c r="B112">
        <v>2880</v>
      </c>
      <c r="I112">
        <v>7595</v>
      </c>
    </row>
    <row r="113" spans="2:9" x14ac:dyDescent="0.25">
      <c r="B113">
        <v>0</v>
      </c>
      <c r="I113">
        <v>4158</v>
      </c>
    </row>
    <row r="114" spans="2:9" x14ac:dyDescent="0.25">
      <c r="B114">
        <v>85</v>
      </c>
      <c r="I114">
        <v>11440</v>
      </c>
    </row>
    <row r="115" spans="2:9" x14ac:dyDescent="0.25">
      <c r="B115">
        <v>5280</v>
      </c>
      <c r="I115">
        <v>9916</v>
      </c>
    </row>
    <row r="116" spans="2:9" x14ac:dyDescent="0.25">
      <c r="B116">
        <v>6183</v>
      </c>
      <c r="I116">
        <v>6303</v>
      </c>
    </row>
    <row r="117" spans="2:9" x14ac:dyDescent="0.25">
      <c r="B117">
        <v>3903</v>
      </c>
      <c r="I117">
        <v>6103</v>
      </c>
    </row>
    <row r="118" spans="2:9" x14ac:dyDescent="0.25">
      <c r="B118">
        <v>3378</v>
      </c>
      <c r="I118">
        <v>5569</v>
      </c>
    </row>
    <row r="119" spans="2:9" x14ac:dyDescent="0.25">
      <c r="B119">
        <v>8676</v>
      </c>
      <c r="I119">
        <v>9901</v>
      </c>
    </row>
    <row r="120" spans="2:9" x14ac:dyDescent="0.25">
      <c r="B120">
        <v>2982</v>
      </c>
      <c r="I120">
        <v>16680</v>
      </c>
    </row>
    <row r="121" spans="2:9" x14ac:dyDescent="0.25">
      <c r="B121">
        <v>5599</v>
      </c>
      <c r="I121">
        <v>7683</v>
      </c>
    </row>
    <row r="122" spans="2:9" x14ac:dyDescent="0.25">
      <c r="B122">
        <v>11983</v>
      </c>
      <c r="I122">
        <v>11879</v>
      </c>
    </row>
    <row r="123" spans="2:9" x14ac:dyDescent="0.25">
      <c r="B123">
        <v>20560</v>
      </c>
      <c r="I123">
        <v>2902</v>
      </c>
    </row>
    <row r="124" spans="2:9" x14ac:dyDescent="0.25">
      <c r="B124">
        <v>5100</v>
      </c>
      <c r="I124">
        <v>2712</v>
      </c>
    </row>
    <row r="125" spans="2:9" x14ac:dyDescent="0.25">
      <c r="B125">
        <v>7478</v>
      </c>
      <c r="I125">
        <v>4101</v>
      </c>
    </row>
    <row r="126" spans="2:9" x14ac:dyDescent="0.25">
      <c r="B126">
        <v>17846</v>
      </c>
      <c r="I126">
        <v>3235</v>
      </c>
    </row>
    <row r="127" spans="2:9" x14ac:dyDescent="0.25">
      <c r="B127">
        <v>6300</v>
      </c>
      <c r="I127">
        <v>5953</v>
      </c>
    </row>
    <row r="128" spans="2:9" x14ac:dyDescent="0.25">
      <c r="B128">
        <v>12118</v>
      </c>
      <c r="I128">
        <v>7809</v>
      </c>
    </row>
    <row r="129" spans="2:9" x14ac:dyDescent="0.25">
      <c r="B129">
        <v>5040</v>
      </c>
      <c r="I129">
        <v>6038</v>
      </c>
    </row>
    <row r="130" spans="2:9" x14ac:dyDescent="0.25">
      <c r="B130">
        <v>26</v>
      </c>
      <c r="I130">
        <v>9040</v>
      </c>
    </row>
    <row r="131" spans="2:9" x14ac:dyDescent="0.25">
      <c r="B131">
        <v>9960</v>
      </c>
      <c r="I131">
        <v>5280</v>
      </c>
    </row>
    <row r="132" spans="2:9" x14ac:dyDescent="0.25">
      <c r="B132">
        <v>15600</v>
      </c>
      <c r="I132">
        <v>9288</v>
      </c>
    </row>
    <row r="133" spans="2:9" x14ac:dyDescent="0.25">
      <c r="B133">
        <v>18432</v>
      </c>
      <c r="I133">
        <v>18840</v>
      </c>
    </row>
    <row r="134" spans="2:9" x14ac:dyDescent="0.25">
      <c r="B134">
        <v>17640</v>
      </c>
      <c r="I134">
        <v>28260</v>
      </c>
    </row>
    <row r="135" spans="2:9" x14ac:dyDescent="0.25">
      <c r="B135">
        <v>6839</v>
      </c>
      <c r="I135">
        <v>12420</v>
      </c>
    </row>
    <row r="136" spans="2:9" x14ac:dyDescent="0.25">
      <c r="B136">
        <v>21040</v>
      </c>
      <c r="I136">
        <v>8480</v>
      </c>
    </row>
    <row r="137" spans="2:9" x14ac:dyDescent="0.25">
      <c r="B137">
        <v>3611</v>
      </c>
      <c r="I137">
        <v>7200</v>
      </c>
    </row>
    <row r="138" spans="2:9" x14ac:dyDescent="0.25">
      <c r="B138">
        <v>7466</v>
      </c>
      <c r="I138">
        <v>9540</v>
      </c>
    </row>
    <row r="139" spans="2:9" x14ac:dyDescent="0.25">
      <c r="B139">
        <v>10178</v>
      </c>
      <c r="I139">
        <v>5234</v>
      </c>
    </row>
    <row r="140" spans="2:9" x14ac:dyDescent="0.25">
      <c r="B140">
        <v>6714</v>
      </c>
      <c r="I140">
        <v>16080</v>
      </c>
    </row>
    <row r="141" spans="2:9" x14ac:dyDescent="0.25">
      <c r="B141">
        <v>8200</v>
      </c>
      <c r="I141">
        <v>12480</v>
      </c>
    </row>
    <row r="142" spans="2:9" x14ac:dyDescent="0.25">
      <c r="B142">
        <v>1233</v>
      </c>
      <c r="I142">
        <v>11760</v>
      </c>
    </row>
    <row r="143" spans="2:9" x14ac:dyDescent="0.25">
      <c r="B143">
        <v>12462</v>
      </c>
      <c r="I143">
        <v>5912</v>
      </c>
    </row>
    <row r="144" spans="2:9" x14ac:dyDescent="0.25">
      <c r="B144">
        <v>12717</v>
      </c>
      <c r="I144">
        <v>10980</v>
      </c>
    </row>
    <row r="145" spans="2:9" x14ac:dyDescent="0.25">
      <c r="B145">
        <v>5200</v>
      </c>
      <c r="I145">
        <v>32720</v>
      </c>
    </row>
    <row r="146" spans="2:9" x14ac:dyDescent="0.25">
      <c r="B146">
        <v>16020</v>
      </c>
      <c r="I146">
        <v>36300</v>
      </c>
    </row>
    <row r="147" spans="2:9" x14ac:dyDescent="0.25">
      <c r="B147">
        <v>17944</v>
      </c>
      <c r="I147">
        <v>1261</v>
      </c>
    </row>
    <row r="148" spans="2:9" x14ac:dyDescent="0.25">
      <c r="B148">
        <v>6675</v>
      </c>
      <c r="I148">
        <v>3840</v>
      </c>
    </row>
    <row r="149" spans="2:9" x14ac:dyDescent="0.25">
      <c r="B149">
        <v>11520</v>
      </c>
      <c r="I149">
        <v>3350</v>
      </c>
    </row>
    <row r="150" spans="2:9" x14ac:dyDescent="0.25">
      <c r="B150">
        <v>5931</v>
      </c>
    </row>
    <row r="151" spans="2:9" x14ac:dyDescent="0.25">
      <c r="B151">
        <v>7661</v>
      </c>
      <c r="I151">
        <v>5064</v>
      </c>
    </row>
    <row r="152" spans="2:9" x14ac:dyDescent="0.25">
      <c r="B152">
        <v>6205</v>
      </c>
    </row>
    <row r="153" spans="2:9" x14ac:dyDescent="0.25">
      <c r="B153">
        <v>16380</v>
      </c>
    </row>
    <row r="154" spans="2:9" x14ac:dyDescent="0.25">
      <c r="B154">
        <v>7191</v>
      </c>
    </row>
    <row r="155" spans="2:9" x14ac:dyDescent="0.25">
      <c r="B155">
        <v>8120</v>
      </c>
    </row>
    <row r="156" spans="2:9" x14ac:dyDescent="0.25">
      <c r="B156">
        <v>5429</v>
      </c>
    </row>
    <row r="157" spans="2:9" x14ac:dyDescent="0.25">
      <c r="B157">
        <v>4328</v>
      </c>
    </row>
    <row r="158" spans="2:9" x14ac:dyDescent="0.25">
      <c r="B158">
        <v>11612</v>
      </c>
    </row>
    <row r="159" spans="2:9" x14ac:dyDescent="0.25">
      <c r="B159">
        <v>10975</v>
      </c>
    </row>
    <row r="160" spans="2:9" x14ac:dyDescent="0.25">
      <c r="B160">
        <v>17680</v>
      </c>
    </row>
    <row r="161" spans="2:2" x14ac:dyDescent="0.25">
      <c r="B161">
        <v>16980</v>
      </c>
    </row>
    <row r="162" spans="2:2" x14ac:dyDescent="0.25">
      <c r="B162">
        <v>24320</v>
      </c>
    </row>
    <row r="163" spans="2:2" x14ac:dyDescent="0.25">
      <c r="B163">
        <v>4148</v>
      </c>
    </row>
    <row r="164" spans="2:2" x14ac:dyDescent="0.25">
      <c r="B164">
        <v>31360</v>
      </c>
    </row>
    <row r="165" spans="2:2" x14ac:dyDescent="0.25">
      <c r="B165">
        <v>1679</v>
      </c>
    </row>
    <row r="166" spans="2:2" x14ac:dyDescent="0.25">
      <c r="B166">
        <v>18029</v>
      </c>
    </row>
    <row r="167" spans="2:2" x14ac:dyDescent="0.25">
      <c r="B167">
        <v>15180</v>
      </c>
    </row>
    <row r="168" spans="2:2" x14ac:dyDescent="0.25">
      <c r="B168">
        <v>11802</v>
      </c>
    </row>
    <row r="169" spans="2:2" x14ac:dyDescent="0.25">
      <c r="B169">
        <v>7400</v>
      </c>
    </row>
    <row r="170" spans="2:2" x14ac:dyDescent="0.25">
      <c r="B170">
        <v>6364</v>
      </c>
    </row>
    <row r="171" spans="2:2" x14ac:dyDescent="0.25">
      <c r="B171">
        <v>3468</v>
      </c>
    </row>
    <row r="172" spans="2:2" x14ac:dyDescent="0.25">
      <c r="B172">
        <v>2326</v>
      </c>
    </row>
    <row r="173" spans="2:2" x14ac:dyDescent="0.25">
      <c r="B173">
        <v>7164</v>
      </c>
    </row>
    <row r="174" spans="2:2" x14ac:dyDescent="0.25">
      <c r="B174">
        <v>4402</v>
      </c>
    </row>
    <row r="175" spans="2:2" x14ac:dyDescent="0.25">
      <c r="B175">
        <v>5531</v>
      </c>
    </row>
    <row r="176" spans="2:2" x14ac:dyDescent="0.25">
      <c r="B176">
        <v>14756</v>
      </c>
    </row>
    <row r="177" spans="2:2" x14ac:dyDescent="0.25">
      <c r="B177">
        <v>5936</v>
      </c>
    </row>
    <row r="178" spans="2:2" x14ac:dyDescent="0.25">
      <c r="B178">
        <v>15812</v>
      </c>
    </row>
    <row r="179" spans="2:2" x14ac:dyDescent="0.25">
      <c r="B179">
        <v>25860</v>
      </c>
    </row>
    <row r="180" spans="2:2" x14ac:dyDescent="0.25">
      <c r="B180">
        <v>4200</v>
      </c>
    </row>
    <row r="181" spans="2:2" x14ac:dyDescent="0.25">
      <c r="B181">
        <v>21060</v>
      </c>
    </row>
    <row r="182" spans="2:2" x14ac:dyDescent="0.25">
      <c r="B182">
        <v>3381</v>
      </c>
    </row>
    <row r="183" spans="2:2" x14ac:dyDescent="0.25">
      <c r="B183">
        <v>0</v>
      </c>
    </row>
    <row r="184" spans="2:2" x14ac:dyDescent="0.25">
      <c r="B184">
        <v>4692</v>
      </c>
    </row>
    <row r="185" spans="2:2" x14ac:dyDescent="0.25">
      <c r="B185">
        <v>6628</v>
      </c>
    </row>
    <row r="186" spans="2:2" x14ac:dyDescent="0.25">
      <c r="B186">
        <v>649</v>
      </c>
    </row>
    <row r="187" spans="2:2" x14ac:dyDescent="0.25">
      <c r="B187">
        <v>15040</v>
      </c>
    </row>
    <row r="188" spans="2:2" x14ac:dyDescent="0.25">
      <c r="B188">
        <v>6786</v>
      </c>
    </row>
    <row r="189" spans="2:2" x14ac:dyDescent="0.25">
      <c r="B189">
        <v>10382</v>
      </c>
    </row>
    <row r="190" spans="2:2" x14ac:dyDescent="0.25">
      <c r="B190">
        <v>8010</v>
      </c>
    </row>
    <row r="191" spans="2:2" x14ac:dyDescent="0.25">
      <c r="B191">
        <v>2612</v>
      </c>
    </row>
    <row r="192" spans="2:2" x14ac:dyDescent="0.25">
      <c r="B192">
        <v>34000</v>
      </c>
    </row>
    <row r="193" spans="2:2" x14ac:dyDescent="0.25">
      <c r="B193">
        <v>12600</v>
      </c>
    </row>
    <row r="194" spans="2:2" x14ac:dyDescent="0.25">
      <c r="B194">
        <v>3812</v>
      </c>
    </row>
    <row r="195" spans="2:2" x14ac:dyDescent="0.25">
      <c r="B195">
        <v>6635</v>
      </c>
    </row>
    <row r="196" spans="2:2" x14ac:dyDescent="0.25">
      <c r="B196">
        <v>25863</v>
      </c>
    </row>
    <row r="197" spans="2:2" x14ac:dyDescent="0.25">
      <c r="B197">
        <v>14448</v>
      </c>
    </row>
    <row r="198" spans="2:2" x14ac:dyDescent="0.25">
      <c r="B198">
        <v>600</v>
      </c>
    </row>
    <row r="199" spans="2:2" x14ac:dyDescent="0.25">
      <c r="B199">
        <v>7354</v>
      </c>
    </row>
    <row r="200" spans="2:2" x14ac:dyDescent="0.25">
      <c r="B200">
        <v>19032</v>
      </c>
    </row>
    <row r="201" spans="2:2" x14ac:dyDescent="0.25">
      <c r="B201">
        <v>40560</v>
      </c>
    </row>
    <row r="202" spans="2:2" x14ac:dyDescent="0.25">
      <c r="B202">
        <v>4196</v>
      </c>
    </row>
    <row r="203" spans="2:2" x14ac:dyDescent="0.25">
      <c r="B203">
        <v>2880</v>
      </c>
    </row>
    <row r="204" spans="2:2" x14ac:dyDescent="0.25">
      <c r="B204">
        <v>4495</v>
      </c>
    </row>
    <row r="205" spans="2:2" x14ac:dyDescent="0.25">
      <c r="B205">
        <v>2765</v>
      </c>
    </row>
    <row r="206" spans="2:2" x14ac:dyDescent="0.25">
      <c r="B206">
        <v>240</v>
      </c>
    </row>
    <row r="207" spans="2:2" x14ac:dyDescent="0.25">
      <c r="B207">
        <v>15180</v>
      </c>
    </row>
    <row r="208" spans="2:2" x14ac:dyDescent="0.25">
      <c r="B208">
        <v>9040</v>
      </c>
    </row>
    <row r="209" spans="2:2" x14ac:dyDescent="0.25">
      <c r="B209">
        <v>7704</v>
      </c>
    </row>
    <row r="210" spans="2:2" x14ac:dyDescent="0.25">
      <c r="B210">
        <v>38700</v>
      </c>
    </row>
    <row r="211" spans="2:2" x14ac:dyDescent="0.25">
      <c r="B211">
        <v>16524</v>
      </c>
    </row>
    <row r="212" spans="2:2" x14ac:dyDescent="0.25">
      <c r="B212">
        <v>11077</v>
      </c>
    </row>
    <row r="213" spans="2:2" x14ac:dyDescent="0.25">
      <c r="B213">
        <v>18879</v>
      </c>
    </row>
    <row r="214" spans="2:2" x14ac:dyDescent="0.25">
      <c r="B214">
        <v>8143</v>
      </c>
    </row>
    <row r="215" spans="2:2" x14ac:dyDescent="0.25">
      <c r="B215">
        <v>6581</v>
      </c>
    </row>
    <row r="216" spans="2:2" x14ac:dyDescent="0.25">
      <c r="B216">
        <v>5401</v>
      </c>
    </row>
    <row r="217" spans="2:2" x14ac:dyDescent="0.25">
      <c r="B217">
        <v>6705</v>
      </c>
    </row>
    <row r="218" spans="2:2" x14ac:dyDescent="0.25">
      <c r="B218">
        <v>14324</v>
      </c>
    </row>
    <row r="219" spans="2:2" x14ac:dyDescent="0.25">
      <c r="B219">
        <v>7328</v>
      </c>
    </row>
    <row r="220" spans="2:2" x14ac:dyDescent="0.25">
      <c r="B220">
        <v>16627</v>
      </c>
    </row>
    <row r="221" spans="2:2" x14ac:dyDescent="0.25">
      <c r="B221">
        <v>18215</v>
      </c>
    </row>
    <row r="222" spans="2:2" x14ac:dyDescent="0.25">
      <c r="B222">
        <v>6922</v>
      </c>
    </row>
    <row r="223" spans="2:2" x14ac:dyDescent="0.25">
      <c r="B223">
        <v>6333</v>
      </c>
    </row>
    <row r="224" spans="2:2" x14ac:dyDescent="0.25">
      <c r="B224">
        <v>146</v>
      </c>
    </row>
    <row r="225" spans="2:2" x14ac:dyDescent="0.25">
      <c r="B225">
        <v>34640</v>
      </c>
    </row>
    <row r="226" spans="2:2" x14ac:dyDescent="0.25">
      <c r="B226">
        <v>12080</v>
      </c>
    </row>
    <row r="227" spans="2:2" x14ac:dyDescent="0.25">
      <c r="B227">
        <v>10400</v>
      </c>
    </row>
    <row r="228" spans="2:2" x14ac:dyDescent="0.25">
      <c r="B228">
        <v>1193</v>
      </c>
    </row>
    <row r="229" spans="2:2" x14ac:dyDescent="0.25">
      <c r="B229">
        <v>134</v>
      </c>
    </row>
    <row r="230" spans="2:2" x14ac:dyDescent="0.25">
      <c r="B230">
        <v>20696</v>
      </c>
    </row>
    <row r="231" spans="2:2" x14ac:dyDescent="0.25">
      <c r="B231">
        <v>11517</v>
      </c>
    </row>
    <row r="232" spans="2:2" x14ac:dyDescent="0.25">
      <c r="B232">
        <v>3540</v>
      </c>
    </row>
    <row r="233" spans="2:2" x14ac:dyDescent="0.25">
      <c r="B233">
        <v>6189</v>
      </c>
    </row>
    <row r="234" spans="2:2" x14ac:dyDescent="0.25">
      <c r="B234">
        <v>3839</v>
      </c>
    </row>
    <row r="235" spans="2:2" x14ac:dyDescent="0.25">
      <c r="B235">
        <v>13980</v>
      </c>
    </row>
    <row r="236" spans="2:2" x14ac:dyDescent="0.25">
      <c r="B236">
        <v>7977</v>
      </c>
    </row>
    <row r="237" spans="2:2" x14ac:dyDescent="0.25">
      <c r="B237">
        <v>16411</v>
      </c>
    </row>
    <row r="238" spans="2:2" x14ac:dyDescent="0.25">
      <c r="B238">
        <v>9557</v>
      </c>
    </row>
    <row r="239" spans="2:2" x14ac:dyDescent="0.25">
      <c r="B239">
        <v>326</v>
      </c>
    </row>
    <row r="240" spans="2:2" x14ac:dyDescent="0.25">
      <c r="B240">
        <v>4517</v>
      </c>
    </row>
    <row r="241" spans="2:2" x14ac:dyDescent="0.25">
      <c r="B241">
        <v>8657</v>
      </c>
    </row>
    <row r="242" spans="2:2" x14ac:dyDescent="0.25">
      <c r="B242">
        <v>21440</v>
      </c>
    </row>
    <row r="243" spans="2:2" x14ac:dyDescent="0.25">
      <c r="B243">
        <v>6505</v>
      </c>
    </row>
    <row r="244" spans="2:2" x14ac:dyDescent="0.25">
      <c r="B244">
        <v>4800</v>
      </c>
    </row>
    <row r="245" spans="2:2" x14ac:dyDescent="0.25">
      <c r="B245">
        <v>44800</v>
      </c>
    </row>
    <row r="246" spans="2:2" x14ac:dyDescent="0.25">
      <c r="B246">
        <v>4925</v>
      </c>
    </row>
    <row r="247" spans="2:2" x14ac:dyDescent="0.25">
      <c r="B247">
        <v>22384</v>
      </c>
    </row>
    <row r="248" spans="2:2" x14ac:dyDescent="0.25">
      <c r="B248">
        <v>9220</v>
      </c>
    </row>
    <row r="249" spans="2:2" x14ac:dyDescent="0.25">
      <c r="B249">
        <v>6168</v>
      </c>
    </row>
    <row r="250" spans="2:2" x14ac:dyDescent="0.25">
      <c r="B250">
        <v>18640</v>
      </c>
    </row>
    <row r="251" spans="2:2" x14ac:dyDescent="0.25">
      <c r="B251">
        <v>4640</v>
      </c>
    </row>
    <row r="252" spans="2:2" x14ac:dyDescent="0.25">
      <c r="B252">
        <v>5068</v>
      </c>
    </row>
    <row r="253" spans="2:2" x14ac:dyDescent="0.25">
      <c r="B253">
        <v>0</v>
      </c>
    </row>
    <row r="254" spans="2:2" x14ac:dyDescent="0.25">
      <c r="B254">
        <v>8080</v>
      </c>
    </row>
    <row r="255" spans="2:2" x14ac:dyDescent="0.25">
      <c r="B255">
        <v>10344</v>
      </c>
    </row>
    <row r="256" spans="2:2" x14ac:dyDescent="0.25">
      <c r="B256">
        <v>10080</v>
      </c>
    </row>
    <row r="257" spans="2:2" x14ac:dyDescent="0.25">
      <c r="B257">
        <v>12379</v>
      </c>
    </row>
    <row r="258" spans="2:2" x14ac:dyDescent="0.25">
      <c r="B258">
        <v>4560</v>
      </c>
    </row>
    <row r="259" spans="2:2" x14ac:dyDescent="0.25">
      <c r="B259">
        <v>9109</v>
      </c>
    </row>
    <row r="260" spans="2:2" x14ac:dyDescent="0.25">
      <c r="B260">
        <v>5229</v>
      </c>
    </row>
    <row r="261" spans="2:2" x14ac:dyDescent="0.25">
      <c r="B261">
        <v>3284</v>
      </c>
    </row>
    <row r="262" spans="2:2" x14ac:dyDescent="0.25">
      <c r="B262">
        <v>240</v>
      </c>
    </row>
    <row r="263" spans="2:2" x14ac:dyDescent="0.25">
      <c r="B263">
        <v>3720</v>
      </c>
    </row>
    <row r="264" spans="2:2" x14ac:dyDescent="0.25">
      <c r="B264">
        <v>1260</v>
      </c>
    </row>
    <row r="265" spans="2:2" x14ac:dyDescent="0.25">
      <c r="B265">
        <v>9300</v>
      </c>
    </row>
    <row r="266" spans="2:2" x14ac:dyDescent="0.25">
      <c r="B266">
        <v>28260</v>
      </c>
    </row>
    <row r="267" spans="2:2" x14ac:dyDescent="0.25">
      <c r="B267">
        <v>7404</v>
      </c>
    </row>
    <row r="268" spans="2:2" x14ac:dyDescent="0.25">
      <c r="B268">
        <v>6394</v>
      </c>
    </row>
    <row r="269" spans="2:2" x14ac:dyDescent="0.25">
      <c r="B269">
        <v>12114</v>
      </c>
    </row>
    <row r="270" spans="2:2" x14ac:dyDescent="0.25">
      <c r="B270">
        <v>21280</v>
      </c>
    </row>
    <row r="271" spans="2:2" x14ac:dyDescent="0.25">
      <c r="B271">
        <v>5220</v>
      </c>
    </row>
    <row r="272" spans="2:2" x14ac:dyDescent="0.25">
      <c r="B272">
        <v>10760</v>
      </c>
    </row>
    <row r="273" spans="2:2" x14ac:dyDescent="0.25">
      <c r="B273">
        <v>9840</v>
      </c>
    </row>
    <row r="274" spans="2:2" x14ac:dyDescent="0.25">
      <c r="B274">
        <v>6108</v>
      </c>
    </row>
    <row r="275" spans="2:2" x14ac:dyDescent="0.25">
      <c r="B275">
        <v>7462</v>
      </c>
    </row>
    <row r="276" spans="2:2" x14ac:dyDescent="0.25">
      <c r="B276">
        <v>12160</v>
      </c>
    </row>
    <row r="277" spans="2:2" x14ac:dyDescent="0.25">
      <c r="B277">
        <v>7634</v>
      </c>
    </row>
    <row r="278" spans="2:2" x14ac:dyDescent="0.25">
      <c r="B278">
        <v>5282</v>
      </c>
    </row>
    <row r="279" spans="2:2" x14ac:dyDescent="0.25">
      <c r="B279">
        <v>20640</v>
      </c>
    </row>
    <row r="280" spans="2:2" x14ac:dyDescent="0.25">
      <c r="B280">
        <v>11467</v>
      </c>
    </row>
    <row r="281" spans="2:2" x14ac:dyDescent="0.25">
      <c r="B281">
        <v>4634</v>
      </c>
    </row>
    <row r="282" spans="2:2" x14ac:dyDescent="0.25">
      <c r="B282">
        <v>21000</v>
      </c>
    </row>
    <row r="283" spans="2:2" x14ac:dyDescent="0.25">
      <c r="B283">
        <v>16580</v>
      </c>
    </row>
    <row r="284" spans="2:2" x14ac:dyDescent="0.25">
      <c r="B284">
        <v>12648</v>
      </c>
    </row>
    <row r="285" spans="2:2" x14ac:dyDescent="0.25">
      <c r="B285">
        <v>0</v>
      </c>
    </row>
    <row r="286" spans="2:2" x14ac:dyDescent="0.25">
      <c r="B286">
        <v>22080</v>
      </c>
    </row>
    <row r="287" spans="2:2" x14ac:dyDescent="0.25">
      <c r="B287">
        <v>9342</v>
      </c>
    </row>
    <row r="288" spans="2:2" x14ac:dyDescent="0.25">
      <c r="B288">
        <v>5193</v>
      </c>
    </row>
    <row r="289" spans="2:2" x14ac:dyDescent="0.25">
      <c r="B289">
        <v>4880</v>
      </c>
    </row>
    <row r="290" spans="2:2" x14ac:dyDescent="0.25">
      <c r="B290">
        <v>41160</v>
      </c>
    </row>
    <row r="291" spans="2:2" x14ac:dyDescent="0.25">
      <c r="B291">
        <v>5904</v>
      </c>
    </row>
    <row r="292" spans="2:2" x14ac:dyDescent="0.25">
      <c r="B292">
        <v>19266</v>
      </c>
    </row>
    <row r="293" spans="2:2" x14ac:dyDescent="0.25">
      <c r="B293">
        <v>12060</v>
      </c>
    </row>
    <row r="294" spans="2:2" x14ac:dyDescent="0.25">
      <c r="B294">
        <v>10944</v>
      </c>
    </row>
    <row r="295" spans="2:2" x14ac:dyDescent="0.25">
      <c r="B295">
        <v>9360</v>
      </c>
    </row>
    <row r="296" spans="2:2" x14ac:dyDescent="0.25">
      <c r="B296">
        <v>7520</v>
      </c>
    </row>
    <row r="297" spans="2:2" x14ac:dyDescent="0.25">
      <c r="B297">
        <v>6725</v>
      </c>
    </row>
    <row r="298" spans="2:2" x14ac:dyDescent="0.25">
      <c r="B298">
        <v>3660</v>
      </c>
    </row>
    <row r="299" spans="2:2" x14ac:dyDescent="0.25">
      <c r="B299">
        <v>6669</v>
      </c>
    </row>
    <row r="300" spans="2:2" x14ac:dyDescent="0.25">
      <c r="B300">
        <v>4155</v>
      </c>
    </row>
    <row r="301" spans="2:2" x14ac:dyDescent="0.25">
      <c r="B301">
        <v>31680</v>
      </c>
    </row>
    <row r="302" spans="2:2" x14ac:dyDescent="0.25">
      <c r="B302">
        <v>4014</v>
      </c>
    </row>
    <row r="303" spans="2:2" x14ac:dyDescent="0.25">
      <c r="B303">
        <v>6547</v>
      </c>
    </row>
    <row r="304" spans="2:2" x14ac:dyDescent="0.25">
      <c r="B304">
        <v>6245</v>
      </c>
    </row>
    <row r="305" spans="2:2" x14ac:dyDescent="0.25">
      <c r="B305">
        <v>18261</v>
      </c>
    </row>
    <row r="306" spans="2:2" x14ac:dyDescent="0.25">
      <c r="B306">
        <v>1753</v>
      </c>
    </row>
    <row r="307" spans="2:2" x14ac:dyDescent="0.25">
      <c r="B307">
        <v>840</v>
      </c>
    </row>
    <row r="308" spans="2:2" x14ac:dyDescent="0.25">
      <c r="B308">
        <v>26280</v>
      </c>
    </row>
    <row r="309" spans="2:2" x14ac:dyDescent="0.25">
      <c r="B309">
        <v>8251</v>
      </c>
    </row>
    <row r="310" spans="2:2" x14ac:dyDescent="0.25">
      <c r="B310">
        <v>11693</v>
      </c>
    </row>
    <row r="311" spans="2:2" x14ac:dyDescent="0.25">
      <c r="B311">
        <v>7760</v>
      </c>
    </row>
    <row r="312" spans="2:2" x14ac:dyDescent="0.25">
      <c r="B312">
        <v>15480</v>
      </c>
    </row>
    <row r="313" spans="2:2" x14ac:dyDescent="0.25">
      <c r="B313">
        <v>0</v>
      </c>
    </row>
    <row r="314" spans="2:2" x14ac:dyDescent="0.25">
      <c r="B314">
        <v>2784</v>
      </c>
    </row>
    <row r="315" spans="2:2" x14ac:dyDescent="0.25">
      <c r="B315">
        <v>7350</v>
      </c>
    </row>
    <row r="316" spans="2:2" x14ac:dyDescent="0.25">
      <c r="B316">
        <v>9520</v>
      </c>
    </row>
    <row r="317" spans="2:2" x14ac:dyDescent="0.25">
      <c r="B317">
        <v>10980</v>
      </c>
    </row>
    <row r="318" spans="2:2" x14ac:dyDescent="0.25">
      <c r="B318">
        <v>128</v>
      </c>
    </row>
    <row r="319" spans="2:2" x14ac:dyDescent="0.25">
      <c r="B319">
        <v>8240</v>
      </c>
    </row>
    <row r="320" spans="2:2" x14ac:dyDescent="0.25">
      <c r="B320">
        <v>3741</v>
      </c>
    </row>
    <row r="321" spans="2:2" x14ac:dyDescent="0.25">
      <c r="B321">
        <v>4157</v>
      </c>
    </row>
    <row r="322" spans="2:2" x14ac:dyDescent="0.25">
      <c r="B322">
        <v>7736</v>
      </c>
    </row>
    <row r="323" spans="2:2" x14ac:dyDescent="0.25">
      <c r="B323">
        <v>7911</v>
      </c>
    </row>
    <row r="324" spans="2:2" x14ac:dyDescent="0.25">
      <c r="B324">
        <v>3959</v>
      </c>
    </row>
    <row r="325" spans="2:2" x14ac:dyDescent="0.25">
      <c r="B325">
        <v>22200</v>
      </c>
    </row>
    <row r="326" spans="2:2" x14ac:dyDescent="0.25">
      <c r="B326">
        <v>420</v>
      </c>
    </row>
    <row r="327" spans="2:2" x14ac:dyDescent="0.25">
      <c r="B327">
        <v>3130</v>
      </c>
    </row>
    <row r="328" spans="2:2" x14ac:dyDescent="0.25">
      <c r="B328">
        <v>26400</v>
      </c>
    </row>
    <row r="329" spans="2:2" x14ac:dyDescent="0.25">
      <c r="B329">
        <v>3056</v>
      </c>
    </row>
    <row r="330" spans="2:2" x14ac:dyDescent="0.25">
      <c r="B330">
        <v>8280</v>
      </c>
    </row>
    <row r="331" spans="2:2" x14ac:dyDescent="0.25">
      <c r="B331">
        <v>9060</v>
      </c>
    </row>
    <row r="332" spans="2:2" x14ac:dyDescent="0.25">
      <c r="B332">
        <v>16500</v>
      </c>
    </row>
    <row r="333" spans="2:2" x14ac:dyDescent="0.25">
      <c r="B333">
        <v>1920</v>
      </c>
    </row>
    <row r="334" spans="2:2" x14ac:dyDescent="0.25">
      <c r="B334">
        <v>5931</v>
      </c>
    </row>
    <row r="335" spans="2:2" x14ac:dyDescent="0.25">
      <c r="B335">
        <v>32820</v>
      </c>
    </row>
    <row r="336" spans="2:2" x14ac:dyDescent="0.25">
      <c r="B336">
        <v>8100</v>
      </c>
    </row>
    <row r="337" spans="2:2" x14ac:dyDescent="0.25">
      <c r="B337">
        <v>8700</v>
      </c>
    </row>
    <row r="338" spans="2:2" x14ac:dyDescent="0.25">
      <c r="B338">
        <v>16500</v>
      </c>
    </row>
    <row r="339" spans="2:2" x14ac:dyDescent="0.25">
      <c r="B339">
        <v>18720</v>
      </c>
    </row>
    <row r="340" spans="2:2" x14ac:dyDescent="0.25">
      <c r="B340">
        <v>6028</v>
      </c>
    </row>
    <row r="341" spans="2:2" x14ac:dyDescent="0.25">
      <c r="B341">
        <v>7920</v>
      </c>
    </row>
    <row r="342" spans="2:2" x14ac:dyDescent="0.25">
      <c r="B342">
        <v>1384</v>
      </c>
    </row>
    <row r="343" spans="2:2" x14ac:dyDescent="0.25">
      <c r="B343">
        <v>4672</v>
      </c>
    </row>
    <row r="344" spans="2:2" x14ac:dyDescent="0.25">
      <c r="B344">
        <v>2379</v>
      </c>
    </row>
    <row r="345" spans="2:2" x14ac:dyDescent="0.25">
      <c r="B345">
        <v>32880</v>
      </c>
    </row>
    <row r="346" spans="2:2" x14ac:dyDescent="0.25">
      <c r="B346">
        <v>13980</v>
      </c>
    </row>
    <row r="347" spans="2:2" x14ac:dyDescent="0.25">
      <c r="B347">
        <v>6000</v>
      </c>
    </row>
    <row r="348" spans="2:2" x14ac:dyDescent="0.25">
      <c r="B348">
        <v>14</v>
      </c>
    </row>
    <row r="349" spans="2:2" x14ac:dyDescent="0.25">
      <c r="B349">
        <v>6286</v>
      </c>
    </row>
    <row r="350" spans="2:2" x14ac:dyDescent="0.25">
      <c r="B350">
        <v>29040</v>
      </c>
    </row>
    <row r="351" spans="2:2" x14ac:dyDescent="0.25">
      <c r="B351">
        <v>43</v>
      </c>
    </row>
    <row r="352" spans="2:2" x14ac:dyDescent="0.25">
      <c r="B352">
        <v>9720</v>
      </c>
    </row>
    <row r="353" spans="2:2" x14ac:dyDescent="0.25">
      <c r="B353">
        <v>7860</v>
      </c>
    </row>
    <row r="354" spans="2:2" x14ac:dyDescent="0.25">
      <c r="B354">
        <v>11640</v>
      </c>
    </row>
    <row r="355" spans="2:2" x14ac:dyDescent="0.25">
      <c r="B355">
        <v>15120</v>
      </c>
    </row>
    <row r="356" spans="2:2" x14ac:dyDescent="0.25">
      <c r="B356">
        <v>280</v>
      </c>
    </row>
    <row r="357" spans="2:2" x14ac:dyDescent="0.25">
      <c r="B357">
        <v>9500</v>
      </c>
    </row>
    <row r="358" spans="2:2" x14ac:dyDescent="0.25">
      <c r="B358">
        <v>540</v>
      </c>
    </row>
    <row r="359" spans="2:2" x14ac:dyDescent="0.25">
      <c r="B359">
        <v>16440</v>
      </c>
    </row>
    <row r="360" spans="2:2" x14ac:dyDescent="0.25">
      <c r="B360">
        <v>2079</v>
      </c>
    </row>
    <row r="361" spans="2:2" x14ac:dyDescent="0.25">
      <c r="B361">
        <v>12480</v>
      </c>
    </row>
    <row r="362" spans="2:2" x14ac:dyDescent="0.25">
      <c r="B362">
        <v>5520</v>
      </c>
    </row>
    <row r="363" spans="2:2" x14ac:dyDescent="0.25">
      <c r="B363">
        <v>0</v>
      </c>
    </row>
    <row r="367" spans="2:2" x14ac:dyDescent="0.25">
      <c r="B367">
        <v>6812</v>
      </c>
    </row>
  </sheetData>
  <mergeCells count="2">
    <mergeCell ref="AY2:AZ2"/>
    <mergeCell ref="BH2:BK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IR-4(c)</vt:lpstr>
      <vt:lpstr>IR-4(g)</vt:lpstr>
      <vt:lpstr>IR-4(h)(iv)</vt:lpstr>
      <vt:lpstr>IR-5(c)(iii)</vt:lpstr>
      <vt:lpstr>IR-4(i)</vt:lpstr>
      <vt:lpstr>IR-5(c)(iv) Jul2018 to Jun2019</vt:lpstr>
      <vt:lpstr>IR-5(c)(iv) Jul2019 to Jun2020</vt:lpstr>
      <vt:lpstr>IR-5(e)</vt:lpstr>
      <vt:lpstr>IR-6(g) CP Jan2019</vt:lpstr>
      <vt:lpstr>IR-6(g) NCP Jan2019</vt:lpstr>
      <vt:lpstr>IR-6(g) CP Jan2020</vt:lpstr>
      <vt:lpstr>IR-6(g) NCP Jan2020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2023-11-28T19:41:24Z</dcterms:modified>
</cp:coreProperties>
</file>