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8" windowWidth="14808" windowHeight="7836" tabRatio="855"/>
  </bookViews>
  <sheets>
    <sheet name="DSM" sheetId="23" r:id="rId1"/>
  </sheets>
  <calcPr calcId="191029"/>
</workbook>
</file>

<file path=xl/calcChain.xml><?xml version="1.0" encoding="utf-8"?>
<calcChain xmlns="http://schemas.openxmlformats.org/spreadsheetml/2006/main">
  <c r="Y33" i="23" l="1"/>
  <c r="Y11" i="23"/>
  <c r="W11" i="23"/>
  <c r="W33" i="23" l="1"/>
  <c r="I35" i="23" l="1"/>
  <c r="H35" i="23"/>
  <c r="I34" i="23"/>
  <c r="H34" i="23"/>
  <c r="A34" i="23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I33" i="23"/>
  <c r="H33" i="23"/>
  <c r="E11" i="23"/>
  <c r="C11" i="23"/>
  <c r="I13" i="23"/>
  <c r="H13" i="23"/>
  <c r="I12" i="23"/>
  <c r="H12" i="23"/>
  <c r="I11" i="23"/>
  <c r="H11" i="23"/>
  <c r="J11" i="23" s="1"/>
  <c r="V14" i="23" l="1"/>
  <c r="B14" i="23"/>
  <c r="D36" i="23"/>
  <c r="X36" i="23"/>
  <c r="J13" i="23"/>
  <c r="V15" i="23"/>
  <c r="V16" i="23" s="1"/>
  <c r="V17" i="23" s="1"/>
  <c r="V18" i="23" s="1"/>
  <c r="V19" i="23" s="1"/>
  <c r="V20" i="23" s="1"/>
  <c r="V21" i="23" s="1"/>
  <c r="V22" i="23" s="1"/>
  <c r="V23" i="23" s="1"/>
  <c r="B15" i="23"/>
  <c r="B16" i="23" s="1"/>
  <c r="B17" i="23" s="1"/>
  <c r="B18" i="23" s="1"/>
  <c r="B19" i="23" s="1"/>
  <c r="B20" i="23" s="1"/>
  <c r="B21" i="23" s="1"/>
  <c r="B22" i="23" s="1"/>
  <c r="B23" i="23" s="1"/>
  <c r="X34" i="23"/>
  <c r="D35" i="23"/>
  <c r="X35" i="23"/>
  <c r="D34" i="23"/>
  <c r="J35" i="23"/>
  <c r="B37" i="23"/>
  <c r="B38" i="23" s="1"/>
  <c r="B39" i="23" s="1"/>
  <c r="B40" i="23" s="1"/>
  <c r="B41" i="23" s="1"/>
  <c r="B42" i="23" s="1"/>
  <c r="B43" i="23" s="1"/>
  <c r="B44" i="23" s="1"/>
  <c r="B45" i="23" s="1"/>
  <c r="V37" i="23"/>
  <c r="V38" i="23" s="1"/>
  <c r="V39" i="23" s="1"/>
  <c r="V40" i="23" s="1"/>
  <c r="V41" i="23" s="1"/>
  <c r="V42" i="23" s="1"/>
  <c r="V43" i="23" s="1"/>
  <c r="V44" i="23" s="1"/>
  <c r="V45" i="23" s="1"/>
  <c r="X15" i="23"/>
  <c r="X16" i="23" s="1"/>
  <c r="X17" i="23" s="1"/>
  <c r="X18" i="23" s="1"/>
  <c r="X19" i="23" s="1"/>
  <c r="X20" i="23" s="1"/>
  <c r="X21" i="23" s="1"/>
  <c r="X22" i="23" s="1"/>
  <c r="X23" i="23" s="1"/>
  <c r="D15" i="23"/>
  <c r="D16" i="23" s="1"/>
  <c r="V35" i="23"/>
  <c r="B34" i="23"/>
  <c r="V34" i="23"/>
  <c r="B35" i="23"/>
  <c r="V13" i="23"/>
  <c r="V12" i="23"/>
  <c r="B12" i="23"/>
  <c r="C23" i="23" s="1"/>
  <c r="B13" i="23"/>
  <c r="C20" i="23" s="1"/>
  <c r="X14" i="23"/>
  <c r="D14" i="23"/>
  <c r="X13" i="23"/>
  <c r="X12" i="23"/>
  <c r="D12" i="23"/>
  <c r="D13" i="23"/>
  <c r="J12" i="23"/>
  <c r="D37" i="23"/>
  <c r="D38" i="23" s="1"/>
  <c r="D39" i="23" s="1"/>
  <c r="D40" i="23" s="1"/>
  <c r="D41" i="23" s="1"/>
  <c r="D42" i="23" s="1"/>
  <c r="D43" i="23" s="1"/>
  <c r="D44" i="23" s="1"/>
  <c r="D45" i="23" s="1"/>
  <c r="X37" i="23"/>
  <c r="X38" i="23" s="1"/>
  <c r="X39" i="23" s="1"/>
  <c r="X40" i="23" s="1"/>
  <c r="X41" i="23" s="1"/>
  <c r="X42" i="23" s="1"/>
  <c r="X43" i="23" s="1"/>
  <c r="X44" i="23" s="1"/>
  <c r="X45" i="23" s="1"/>
  <c r="B36" i="23"/>
  <c r="V36" i="23"/>
  <c r="E15" i="23"/>
  <c r="C15" i="23"/>
  <c r="J34" i="23"/>
  <c r="J33" i="23"/>
  <c r="A13" i="23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12" i="23"/>
  <c r="C17" i="23" l="1"/>
  <c r="C16" i="23"/>
  <c r="C21" i="23"/>
  <c r="E16" i="23"/>
  <c r="Y13" i="23"/>
  <c r="Y12" i="23"/>
  <c r="Y14" i="23"/>
  <c r="Y15" i="23"/>
  <c r="Y23" i="23"/>
  <c r="Y18" i="23"/>
  <c r="Y19" i="23"/>
  <c r="Y21" i="23"/>
  <c r="Y16" i="23"/>
  <c r="Y20" i="23"/>
  <c r="Y17" i="23"/>
  <c r="Y22" i="23"/>
  <c r="Y43" i="23"/>
  <c r="Y39" i="23"/>
  <c r="Y35" i="23"/>
  <c r="Y42" i="23"/>
  <c r="Y38" i="23"/>
  <c r="Y34" i="23"/>
  <c r="Y45" i="23"/>
  <c r="Y41" i="23"/>
  <c r="Y37" i="23"/>
  <c r="Y44" i="23"/>
  <c r="Y40" i="23"/>
  <c r="Y36" i="23"/>
  <c r="C12" i="23"/>
  <c r="C18" i="23"/>
  <c r="C14" i="23"/>
  <c r="C13" i="23"/>
  <c r="C22" i="23"/>
  <c r="W43" i="23"/>
  <c r="W39" i="23"/>
  <c r="W35" i="23"/>
  <c r="W42" i="23"/>
  <c r="W38" i="23"/>
  <c r="W34" i="23"/>
  <c r="W45" i="23"/>
  <c r="W41" i="23"/>
  <c r="W37" i="23"/>
  <c r="W40" i="23"/>
  <c r="W44" i="23"/>
  <c r="W36" i="23"/>
  <c r="E42" i="23"/>
  <c r="E38" i="23"/>
  <c r="E34" i="23"/>
  <c r="E45" i="23"/>
  <c r="E41" i="23"/>
  <c r="E37" i="23"/>
  <c r="E44" i="23"/>
  <c r="E40" i="23"/>
  <c r="E36" i="23"/>
  <c r="E43" i="23"/>
  <c r="E39" i="23"/>
  <c r="E35" i="23"/>
  <c r="C19" i="23"/>
  <c r="W16" i="23"/>
  <c r="W14" i="23"/>
  <c r="W13" i="23"/>
  <c r="W23" i="23"/>
  <c r="W20" i="23"/>
  <c r="W12" i="23"/>
  <c r="W22" i="23"/>
  <c r="W17" i="23"/>
  <c r="W21" i="23"/>
  <c r="W19" i="23"/>
  <c r="W15" i="23"/>
  <c r="W18" i="23"/>
  <c r="C42" i="23"/>
  <c r="C38" i="23"/>
  <c r="C34" i="23"/>
  <c r="C45" i="23"/>
  <c r="C41" i="23"/>
  <c r="C37" i="23"/>
  <c r="C39" i="23"/>
  <c r="C44" i="23"/>
  <c r="C40" i="23"/>
  <c r="C36" i="23"/>
  <c r="C35" i="23"/>
  <c r="C43" i="23"/>
  <c r="E14" i="23"/>
  <c r="E13" i="23"/>
  <c r="E12" i="23"/>
  <c r="D17" i="23"/>
  <c r="D18" i="23" s="1"/>
  <c r="D19" i="23" s="1"/>
  <c r="D20" i="23" s="1"/>
  <c r="D21" i="23" s="1"/>
  <c r="D22" i="23" s="1"/>
  <c r="D23" i="23" s="1"/>
  <c r="E33" i="23"/>
  <c r="C33" i="23"/>
  <c r="E17" i="23" l="1"/>
  <c r="E19" i="23"/>
  <c r="E21" i="23"/>
  <c r="E20" i="23"/>
  <c r="E18" i="23"/>
  <c r="E23" i="23"/>
  <c r="E22" i="23"/>
</calcChain>
</file>

<file path=xl/sharedStrings.xml><?xml version="1.0" encoding="utf-8"?>
<sst xmlns="http://schemas.openxmlformats.org/spreadsheetml/2006/main" count="180" uniqueCount="48">
  <si>
    <t>Year</t>
  </si>
  <si>
    <t>heating</t>
  </si>
  <si>
    <t>( GWh )</t>
  </si>
  <si>
    <t>Residentl</t>
  </si>
  <si>
    <t>Total</t>
  </si>
  <si>
    <t>General</t>
  </si>
  <si>
    <t>Service</t>
  </si>
  <si>
    <t>( MW )</t>
  </si>
  <si>
    <t>year</t>
  </si>
  <si>
    <t>of</t>
  </si>
  <si>
    <t>energy</t>
  </si>
  <si>
    <t>Governmnt</t>
  </si>
  <si>
    <t>fiscal</t>
  </si>
  <si>
    <t>2018 / 19</t>
  </si>
  <si>
    <t>2019 / 20</t>
  </si>
  <si>
    <t>2020 / 21</t>
  </si>
  <si>
    <t>MECL ( 90 % of PEI load )</t>
  </si>
  <si>
    <t>Businesses</t>
  </si>
  <si>
    <t>rebates</t>
  </si>
  <si>
    <t>water</t>
  </si>
  <si>
    <t>Space &amp;</t>
  </si>
  <si>
    <t>Home</t>
  </si>
  <si>
    <t>assessmnt</t>
  </si>
  <si>
    <t>program</t>
  </si>
  <si>
    <t>products</t>
  </si>
  <si>
    <t>efficient</t>
  </si>
  <si>
    <t>Installation</t>
  </si>
  <si>
    <t>New</t>
  </si>
  <si>
    <t>home</t>
  </si>
  <si>
    <t>constructn</t>
  </si>
  <si>
    <t>Mail-in</t>
  </si>
  <si>
    <t>Small</t>
  </si>
  <si>
    <t>business</t>
  </si>
  <si>
    <t>solutions</t>
  </si>
  <si>
    <t>Custom</t>
  </si>
  <si>
    <t>Incremental savings - Businesses</t>
  </si>
  <si>
    <t>Incremental savings - Residential</t>
  </si>
  <si>
    <t>incrementl</t>
  </si>
  <si>
    <t>cumulative</t>
  </si>
  <si>
    <t>ESTIMATED REDUCTIONS DUE TO efficiencyPEI DSM INITIATIVES</t>
  </si>
  <si>
    <t>efficiencyPEI DSM plan - summary</t>
  </si>
  <si>
    <t>efficiencyPEI DSM plan</t>
  </si>
  <si>
    <t>For PEI - calendar year basis</t>
  </si>
  <si>
    <t>April 2019 load forecast</t>
  </si>
  <si>
    <t>efficiencyPEI Plan was based on starting April 2018.</t>
  </si>
  <si>
    <t>Calendar</t>
  </si>
  <si>
    <t xml:space="preserve"> 2019-04-17</t>
  </si>
  <si>
    <t>Effective start for program delivery overall taken as July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</si>
</sst>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medium">
        <color rgb="FF0096D7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3" applyNumberFormat="0" applyFont="0" applyProtection="0">
      <alignment wrapText="1"/>
    </xf>
    <xf numFmtId="0" fontId="2" fillId="0" borderId="0" applyNumberFormat="0" applyFill="0" applyBorder="0" applyAlignment="0" applyProtection="0"/>
    <xf numFmtId="0" fontId="3" fillId="0" borderId="4" applyNumberFormat="0" applyProtection="0">
      <alignment wrapText="1"/>
    </xf>
    <xf numFmtId="0" fontId="4" fillId="0" borderId="0" applyNumberFormat="0" applyProtection="0">
      <alignment horizontal="left"/>
    </xf>
    <xf numFmtId="0" fontId="3" fillId="0" borderId="5" applyNumberFormat="0" applyProtection="0">
      <alignment wrapText="1"/>
    </xf>
    <xf numFmtId="0" fontId="5" fillId="0" borderId="6" applyNumberFormat="0" applyProtection="0">
      <alignment wrapText="1"/>
    </xf>
  </cellStyleXfs>
  <cellXfs count="12">
    <xf numFmtId="0" fontId="0" fillId="0" borderId="0" xfId="0"/>
    <xf numFmtId="0" fontId="0" fillId="0" borderId="0" xfId="0" applyAlignment="1">
      <alignment horizontal="center"/>
    </xf>
    <xf numFmtId="165" fontId="0" fillId="0" borderId="0" xfId="1" applyNumberFormat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/>
  </cellXfs>
  <cellStyles count="9">
    <cellStyle name="Body: normal cell" xfId="3"/>
    <cellStyle name="Comma" xfId="1" builtinId="3"/>
    <cellStyle name="Font: Calibri, 9pt regular" xfId="4"/>
    <cellStyle name="Footnotes: top row" xfId="8"/>
    <cellStyle name="Header: bottom row" xfId="5"/>
    <cellStyle name="Normal" xfId="0" builtinId="0"/>
    <cellStyle name="Normal 2" xfId="2"/>
    <cellStyle name="Parent row" xfId="7"/>
    <cellStyle name="Table title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workbookViewId="0">
      <selection activeCell="H23" sqref="H23"/>
    </sheetView>
  </sheetViews>
  <sheetFormatPr defaultRowHeight="14.4" x14ac:dyDescent="0.3"/>
  <cols>
    <col min="2" max="5" width="10.6640625" customWidth="1"/>
    <col min="6" max="6" width="1.6640625" customWidth="1"/>
    <col min="7" max="10" width="10.6640625" customWidth="1"/>
    <col min="11" max="11" width="1.6640625" customWidth="1"/>
    <col min="12" max="16" width="10.6640625" customWidth="1"/>
    <col min="17" max="17" width="1.6640625" customWidth="1"/>
    <col min="18" max="20" width="10.6640625" customWidth="1"/>
    <col min="21" max="21" width="1.6640625" customWidth="1"/>
    <col min="22" max="25" width="10.6640625" customWidth="1"/>
  </cols>
  <sheetData>
    <row r="1" spans="1:25" x14ac:dyDescent="0.3">
      <c r="A1" t="s">
        <v>43</v>
      </c>
      <c r="G1" s="8" t="s">
        <v>39</v>
      </c>
      <c r="I1" s="8"/>
    </row>
    <row r="2" spans="1:25" x14ac:dyDescent="0.3">
      <c r="A2" t="s">
        <v>46</v>
      </c>
    </row>
    <row r="3" spans="1:25" x14ac:dyDescent="0.3">
      <c r="G3" s="11" t="s">
        <v>47</v>
      </c>
      <c r="H3" s="11"/>
      <c r="I3" s="11"/>
      <c r="J3" s="11"/>
      <c r="K3" s="11"/>
      <c r="L3" s="11"/>
      <c r="N3" s="10" t="s">
        <v>41</v>
      </c>
      <c r="S3" s="10" t="s">
        <v>41</v>
      </c>
    </row>
    <row r="4" spans="1:25" x14ac:dyDescent="0.3">
      <c r="G4" s="11" t="s">
        <v>44</v>
      </c>
      <c r="H4" s="11"/>
      <c r="I4" s="11"/>
      <c r="J4" s="11"/>
      <c r="K4" s="11"/>
      <c r="L4" s="11"/>
      <c r="M4" s="4"/>
      <c r="N4" s="9" t="s">
        <v>36</v>
      </c>
      <c r="O4" s="4"/>
      <c r="P4" s="4"/>
      <c r="Q4" s="1"/>
      <c r="R4" s="4"/>
      <c r="S4" s="4" t="s">
        <v>35</v>
      </c>
      <c r="T4" s="4"/>
    </row>
    <row r="5" spans="1:25" x14ac:dyDescent="0.3">
      <c r="B5" s="3"/>
      <c r="C5" s="3" t="s">
        <v>16</v>
      </c>
      <c r="D5" s="3"/>
      <c r="E5" s="3"/>
      <c r="M5" s="1" t="s">
        <v>20</v>
      </c>
      <c r="N5" s="1" t="s">
        <v>21</v>
      </c>
      <c r="O5" s="1" t="s">
        <v>26</v>
      </c>
      <c r="P5" s="1"/>
      <c r="Q5" s="1"/>
      <c r="R5" s="1"/>
      <c r="S5" s="1" t="s">
        <v>31</v>
      </c>
      <c r="T5" s="1"/>
      <c r="V5" s="3"/>
      <c r="W5" s="3" t="s">
        <v>42</v>
      </c>
      <c r="X5" s="3"/>
      <c r="Y5" s="3"/>
    </row>
    <row r="6" spans="1:25" x14ac:dyDescent="0.3">
      <c r="D6" s="1" t="s">
        <v>5</v>
      </c>
      <c r="E6" s="1" t="s">
        <v>5</v>
      </c>
      <c r="G6" s="9" t="s">
        <v>40</v>
      </c>
      <c r="H6" s="9"/>
      <c r="I6" s="3"/>
      <c r="J6" s="3"/>
      <c r="M6" s="1" t="s">
        <v>19</v>
      </c>
      <c r="N6" s="1" t="s">
        <v>10</v>
      </c>
      <c r="O6" s="1" t="s">
        <v>9</v>
      </c>
      <c r="P6" s="1" t="s">
        <v>27</v>
      </c>
      <c r="Q6" s="1"/>
      <c r="R6" s="1"/>
      <c r="S6" s="1" t="s">
        <v>32</v>
      </c>
      <c r="T6" s="1"/>
      <c r="X6" s="1" t="s">
        <v>5</v>
      </c>
      <c r="Y6" s="1" t="s">
        <v>5</v>
      </c>
    </row>
    <row r="7" spans="1:25" x14ac:dyDescent="0.3">
      <c r="B7" s="1" t="s">
        <v>3</v>
      </c>
      <c r="C7" s="1" t="s">
        <v>3</v>
      </c>
      <c r="D7" s="1" t="s">
        <v>6</v>
      </c>
      <c r="E7" s="1" t="s">
        <v>6</v>
      </c>
      <c r="F7" s="1"/>
      <c r="G7" s="1" t="s">
        <v>11</v>
      </c>
      <c r="H7" s="1" t="s">
        <v>3</v>
      </c>
      <c r="I7" s="1" t="s">
        <v>17</v>
      </c>
      <c r="J7" s="1" t="s">
        <v>4</v>
      </c>
      <c r="L7" s="1" t="s">
        <v>11</v>
      </c>
      <c r="M7" s="1" t="s">
        <v>1</v>
      </c>
      <c r="N7" s="1" t="s">
        <v>22</v>
      </c>
      <c r="O7" s="1" t="s">
        <v>25</v>
      </c>
      <c r="P7" s="1" t="s">
        <v>28</v>
      </c>
      <c r="Q7" s="1"/>
      <c r="R7" s="1" t="s">
        <v>30</v>
      </c>
      <c r="S7" s="1" t="s">
        <v>10</v>
      </c>
      <c r="T7" s="1" t="s">
        <v>34</v>
      </c>
      <c r="V7" s="1" t="s">
        <v>3</v>
      </c>
      <c r="W7" s="1" t="s">
        <v>3</v>
      </c>
      <c r="X7" s="1" t="s">
        <v>6</v>
      </c>
      <c r="Y7" s="1" t="s">
        <v>6</v>
      </c>
    </row>
    <row r="8" spans="1:25" x14ac:dyDescent="0.3">
      <c r="A8" t="s">
        <v>45</v>
      </c>
      <c r="B8" s="1" t="s">
        <v>37</v>
      </c>
      <c r="C8" s="1" t="s">
        <v>38</v>
      </c>
      <c r="D8" s="1" t="s">
        <v>37</v>
      </c>
      <c r="E8" s="1" t="s">
        <v>38</v>
      </c>
      <c r="F8" s="1"/>
      <c r="G8" s="1" t="s">
        <v>12</v>
      </c>
      <c r="H8" s="1" t="s">
        <v>37</v>
      </c>
      <c r="I8" s="1" t="s">
        <v>37</v>
      </c>
      <c r="J8" s="1" t="s">
        <v>37</v>
      </c>
      <c r="L8" s="1" t="s">
        <v>12</v>
      </c>
      <c r="M8" s="1" t="s">
        <v>18</v>
      </c>
      <c r="N8" s="1" t="s">
        <v>23</v>
      </c>
      <c r="O8" s="1" t="s">
        <v>24</v>
      </c>
      <c r="P8" s="1" t="s">
        <v>29</v>
      </c>
      <c r="Q8" s="1"/>
      <c r="R8" s="1" t="s">
        <v>18</v>
      </c>
      <c r="S8" s="1" t="s">
        <v>33</v>
      </c>
      <c r="T8" s="1" t="s">
        <v>23</v>
      </c>
      <c r="V8" s="1" t="s">
        <v>37</v>
      </c>
      <c r="W8" s="1" t="s">
        <v>38</v>
      </c>
      <c r="X8" s="1" t="s">
        <v>37</v>
      </c>
      <c r="Y8" s="1" t="s">
        <v>38</v>
      </c>
    </row>
    <row r="9" spans="1:25" ht="15" thickBot="1" x14ac:dyDescent="0.35">
      <c r="A9" s="5" t="s">
        <v>0</v>
      </c>
      <c r="B9" s="5" t="s">
        <v>2</v>
      </c>
      <c r="C9" s="5" t="s">
        <v>2</v>
      </c>
      <c r="D9" s="5" t="s">
        <v>2</v>
      </c>
      <c r="E9" s="5" t="s">
        <v>2</v>
      </c>
      <c r="F9" s="5"/>
      <c r="G9" s="5" t="s">
        <v>8</v>
      </c>
      <c r="H9" s="5" t="s">
        <v>2</v>
      </c>
      <c r="I9" s="5" t="s">
        <v>2</v>
      </c>
      <c r="J9" s="5" t="s">
        <v>2</v>
      </c>
      <c r="K9" s="6"/>
      <c r="L9" s="5" t="s">
        <v>8</v>
      </c>
      <c r="M9" s="5" t="s">
        <v>2</v>
      </c>
      <c r="N9" s="5" t="s">
        <v>2</v>
      </c>
      <c r="O9" s="5" t="s">
        <v>2</v>
      </c>
      <c r="P9" s="5" t="s">
        <v>2</v>
      </c>
      <c r="Q9" s="6"/>
      <c r="R9" s="5" t="s">
        <v>2</v>
      </c>
      <c r="S9" s="5" t="s">
        <v>2</v>
      </c>
      <c r="T9" s="5" t="s">
        <v>2</v>
      </c>
      <c r="V9" s="5" t="s">
        <v>2</v>
      </c>
      <c r="W9" s="5" t="s">
        <v>2</v>
      </c>
      <c r="X9" s="5" t="s">
        <v>2</v>
      </c>
      <c r="Y9" s="5" t="s">
        <v>2</v>
      </c>
    </row>
    <row r="10" spans="1:25" x14ac:dyDescent="0.3">
      <c r="A10" s="1"/>
    </row>
    <row r="11" spans="1:25" x14ac:dyDescent="0.3">
      <c r="A11" s="1">
        <v>2018</v>
      </c>
      <c r="B11" s="7">
        <v>0</v>
      </c>
      <c r="C11" s="7">
        <f>B11</f>
        <v>0</v>
      </c>
      <c r="D11" s="7">
        <v>0</v>
      </c>
      <c r="E11" s="7">
        <f>D11</f>
        <v>0</v>
      </c>
      <c r="G11" s="1" t="s">
        <v>13</v>
      </c>
      <c r="H11" s="7">
        <f>SUM(M11:P11)</f>
        <v>1.8000000000000003</v>
      </c>
      <c r="I11" s="7">
        <f>SUM(R11:T11)</f>
        <v>1.5</v>
      </c>
      <c r="J11" s="7">
        <f>H11+I11</f>
        <v>3.3000000000000003</v>
      </c>
      <c r="L11" s="1" t="s">
        <v>13</v>
      </c>
      <c r="M11" s="2">
        <v>1.1000000000000001</v>
      </c>
      <c r="N11" s="2">
        <v>0.3</v>
      </c>
      <c r="O11" s="2">
        <v>0.3</v>
      </c>
      <c r="P11" s="2">
        <v>0.1</v>
      </c>
      <c r="Q11" s="2"/>
      <c r="R11" s="2">
        <v>1.1000000000000001</v>
      </c>
      <c r="S11" s="2">
        <v>0.4</v>
      </c>
      <c r="T11" s="2">
        <v>0</v>
      </c>
      <c r="U11" s="2"/>
      <c r="V11" s="2">
        <v>0</v>
      </c>
      <c r="W11" s="7">
        <f>V11</f>
        <v>0</v>
      </c>
      <c r="X11" s="2">
        <v>0</v>
      </c>
      <c r="Y11" s="7">
        <f>X11</f>
        <v>0</v>
      </c>
    </row>
    <row r="12" spans="1:25" x14ac:dyDescent="0.3">
      <c r="A12" s="1">
        <f t="shared" ref="A12:A23" si="0">A11+1</f>
        <v>2019</v>
      </c>
      <c r="B12" s="7">
        <f>H11*0.5*0.9</f>
        <v>0.81000000000000016</v>
      </c>
      <c r="C12" s="7">
        <f>SUM(B$11:B12)</f>
        <v>0.81000000000000016</v>
      </c>
      <c r="D12" s="7">
        <f>I11*0.5*0.9</f>
        <v>0.67500000000000004</v>
      </c>
      <c r="E12" s="7">
        <f>SUM(D$11:D12)</f>
        <v>0.67500000000000004</v>
      </c>
      <c r="G12" s="1" t="s">
        <v>14</v>
      </c>
      <c r="H12" s="7">
        <f t="shared" ref="H12:H13" si="1">SUM(M12:P12)</f>
        <v>3.1999999999999997</v>
      </c>
      <c r="I12" s="7">
        <f t="shared" ref="I12:I13" si="2">SUM(R12:T12)</f>
        <v>3.5</v>
      </c>
      <c r="J12" s="7">
        <f t="shared" ref="J12:J13" si="3">H12+I12</f>
        <v>6.6999999999999993</v>
      </c>
      <c r="L12" s="1" t="s">
        <v>14</v>
      </c>
      <c r="M12" s="2">
        <v>1.4</v>
      </c>
      <c r="N12" s="2">
        <v>0.9</v>
      </c>
      <c r="O12" s="2">
        <v>0.6</v>
      </c>
      <c r="P12" s="2">
        <v>0.3</v>
      </c>
      <c r="Q12" s="2"/>
      <c r="R12" s="2">
        <v>2</v>
      </c>
      <c r="S12" s="2">
        <v>0.8</v>
      </c>
      <c r="T12" s="2">
        <v>0.7</v>
      </c>
      <c r="U12" s="2"/>
      <c r="V12" s="2">
        <f>H11*0.5</f>
        <v>0.90000000000000013</v>
      </c>
      <c r="W12" s="7">
        <f>SUM(V$11:V12)</f>
        <v>0.90000000000000013</v>
      </c>
      <c r="X12" s="2">
        <f>I11*0.5</f>
        <v>0.75</v>
      </c>
      <c r="Y12" s="7">
        <f>SUM(X$11:X12)</f>
        <v>0.75</v>
      </c>
    </row>
    <row r="13" spans="1:25" x14ac:dyDescent="0.3">
      <c r="A13" s="1">
        <f t="shared" si="0"/>
        <v>2020</v>
      </c>
      <c r="B13" s="7">
        <f>(H11*0.5+H12*0.5)*0.9</f>
        <v>2.25</v>
      </c>
      <c r="C13" s="7">
        <f>SUM(B$11:B13)</f>
        <v>3.06</v>
      </c>
      <c r="D13" s="7">
        <f>(I11*0.5+I12*0.5)*0.9</f>
        <v>2.25</v>
      </c>
      <c r="E13" s="7">
        <f>SUM(D$11:D13)</f>
        <v>2.9249999999999998</v>
      </c>
      <c r="G13" s="1" t="s">
        <v>15</v>
      </c>
      <c r="H13" s="7">
        <f t="shared" si="1"/>
        <v>4.0000000000000009</v>
      </c>
      <c r="I13" s="7">
        <f t="shared" si="2"/>
        <v>5.5</v>
      </c>
      <c r="J13" s="7">
        <f t="shared" si="3"/>
        <v>9.5</v>
      </c>
      <c r="L13" s="1" t="s">
        <v>15</v>
      </c>
      <c r="M13" s="2">
        <v>1.6</v>
      </c>
      <c r="N13" s="2">
        <v>1.3</v>
      </c>
      <c r="O13" s="2">
        <v>0.7</v>
      </c>
      <c r="P13" s="2">
        <v>0.4</v>
      </c>
      <c r="Q13" s="2"/>
      <c r="R13" s="2">
        <v>2.4</v>
      </c>
      <c r="S13" s="2">
        <v>0.9</v>
      </c>
      <c r="T13" s="2">
        <v>2.2000000000000002</v>
      </c>
      <c r="U13" s="2"/>
      <c r="V13" s="2">
        <f>H11*0.5+H12*0.5</f>
        <v>2.5</v>
      </c>
      <c r="W13" s="7">
        <f>SUM(V$11:V13)</f>
        <v>3.4000000000000004</v>
      </c>
      <c r="X13" s="2">
        <f>I11*0.5+I12*0.5</f>
        <v>2.5</v>
      </c>
      <c r="Y13" s="7">
        <f>SUM(X$11:X13)</f>
        <v>3.25</v>
      </c>
    </row>
    <row r="14" spans="1:25" x14ac:dyDescent="0.3">
      <c r="A14" s="1">
        <f t="shared" si="0"/>
        <v>2021</v>
      </c>
      <c r="B14" s="7">
        <f>(H12*0.5+H13*0.5)*0.9</f>
        <v>3.2400000000000007</v>
      </c>
      <c r="C14" s="7">
        <f>SUM(B$11:B14)</f>
        <v>6.3000000000000007</v>
      </c>
      <c r="D14" s="7">
        <f>(I12*0.5+I13*0.5)*0.9</f>
        <v>4.05</v>
      </c>
      <c r="E14" s="7">
        <f>SUM(D$11:D14)</f>
        <v>6.9749999999999996</v>
      </c>
      <c r="V14" s="2">
        <f>H12*0.5+H13*0.5</f>
        <v>3.6000000000000005</v>
      </c>
      <c r="W14" s="7">
        <f>SUM(V$11:V14)</f>
        <v>7.0000000000000009</v>
      </c>
      <c r="X14" s="2">
        <f>I12*0.5+I13*0.5</f>
        <v>4.5</v>
      </c>
      <c r="Y14" s="7">
        <f>SUM(X$11:X14)</f>
        <v>7.75</v>
      </c>
    </row>
    <row r="15" spans="1:25" x14ac:dyDescent="0.3">
      <c r="A15" s="1">
        <f t="shared" si="0"/>
        <v>2022</v>
      </c>
      <c r="B15" s="7">
        <f>H13*0.9</f>
        <v>3.600000000000001</v>
      </c>
      <c r="C15" s="7">
        <f>SUM(B$11:B15)</f>
        <v>9.9000000000000021</v>
      </c>
      <c r="D15" s="7">
        <f>I13*0.9</f>
        <v>4.95</v>
      </c>
      <c r="E15" s="7">
        <f>SUM(D$11:D15)</f>
        <v>11.925000000000001</v>
      </c>
      <c r="V15" s="7">
        <f>H13</f>
        <v>4.0000000000000009</v>
      </c>
      <c r="W15" s="7">
        <f>SUM(V$11:V15)</f>
        <v>11.000000000000002</v>
      </c>
      <c r="X15" s="7">
        <f>I13</f>
        <v>5.5</v>
      </c>
      <c r="Y15" s="7">
        <f>SUM(X$11:X15)</f>
        <v>13.25</v>
      </c>
    </row>
    <row r="16" spans="1:25" x14ac:dyDescent="0.3">
      <c r="A16" s="1">
        <f t="shared" si="0"/>
        <v>2023</v>
      </c>
      <c r="B16" s="7">
        <f t="shared" ref="B16:B23" si="4">B15</f>
        <v>3.600000000000001</v>
      </c>
      <c r="C16" s="7">
        <f>SUM(B$11:B16)</f>
        <v>13.500000000000004</v>
      </c>
      <c r="D16" s="7">
        <f t="shared" ref="D16:D23" si="5">D15</f>
        <v>4.95</v>
      </c>
      <c r="E16" s="7">
        <f>SUM(D$11:D16)</f>
        <v>16.875</v>
      </c>
      <c r="V16" s="7">
        <f t="shared" ref="V16:V23" si="6">V15</f>
        <v>4.0000000000000009</v>
      </c>
      <c r="W16" s="7">
        <f>SUM(V$11:V16)</f>
        <v>15.000000000000004</v>
      </c>
      <c r="X16" s="7">
        <f t="shared" ref="X16:X23" si="7">X15</f>
        <v>5.5</v>
      </c>
      <c r="Y16" s="7">
        <f>SUM(X$11:X16)</f>
        <v>18.75</v>
      </c>
    </row>
    <row r="17" spans="1:25" x14ac:dyDescent="0.3">
      <c r="A17" s="1">
        <f t="shared" si="0"/>
        <v>2024</v>
      </c>
      <c r="B17" s="7">
        <f t="shared" si="4"/>
        <v>3.600000000000001</v>
      </c>
      <c r="C17" s="7">
        <f>SUM(B$11:B17)</f>
        <v>17.100000000000005</v>
      </c>
      <c r="D17" s="7">
        <f t="shared" si="5"/>
        <v>4.95</v>
      </c>
      <c r="E17" s="7">
        <f>SUM(D$11:D17)</f>
        <v>21.824999999999999</v>
      </c>
      <c r="V17" s="7">
        <f t="shared" si="6"/>
        <v>4.0000000000000009</v>
      </c>
      <c r="W17" s="7">
        <f>SUM(V$11:V17)</f>
        <v>19.000000000000004</v>
      </c>
      <c r="X17" s="7">
        <f t="shared" si="7"/>
        <v>5.5</v>
      </c>
      <c r="Y17" s="7">
        <f>SUM(X$11:X17)</f>
        <v>24.25</v>
      </c>
    </row>
    <row r="18" spans="1:25" x14ac:dyDescent="0.3">
      <c r="A18" s="1">
        <f t="shared" si="0"/>
        <v>2025</v>
      </c>
      <c r="B18" s="7">
        <f t="shared" si="4"/>
        <v>3.600000000000001</v>
      </c>
      <c r="C18" s="7">
        <f>SUM(B$11:B18)</f>
        <v>20.700000000000006</v>
      </c>
      <c r="D18" s="7">
        <f t="shared" si="5"/>
        <v>4.95</v>
      </c>
      <c r="E18" s="7">
        <f>SUM(D$11:D18)</f>
        <v>26.774999999999999</v>
      </c>
      <c r="V18" s="7">
        <f t="shared" si="6"/>
        <v>4.0000000000000009</v>
      </c>
      <c r="W18" s="7">
        <f>SUM(V$11:V18)</f>
        <v>23.000000000000004</v>
      </c>
      <c r="X18" s="7">
        <f t="shared" si="7"/>
        <v>5.5</v>
      </c>
      <c r="Y18" s="7">
        <f>SUM(X$11:X18)</f>
        <v>29.75</v>
      </c>
    </row>
    <row r="19" spans="1:25" x14ac:dyDescent="0.3">
      <c r="A19" s="1">
        <f t="shared" si="0"/>
        <v>2026</v>
      </c>
      <c r="B19" s="7">
        <f t="shared" si="4"/>
        <v>3.600000000000001</v>
      </c>
      <c r="C19" s="7">
        <f>SUM(B$11:B19)</f>
        <v>24.300000000000008</v>
      </c>
      <c r="D19" s="7">
        <f t="shared" si="5"/>
        <v>4.95</v>
      </c>
      <c r="E19" s="7">
        <f>SUM(D$11:D19)</f>
        <v>31.724999999999998</v>
      </c>
      <c r="V19" s="7">
        <f t="shared" si="6"/>
        <v>4.0000000000000009</v>
      </c>
      <c r="W19" s="7">
        <f>SUM(V$11:V19)</f>
        <v>27.000000000000004</v>
      </c>
      <c r="X19" s="7">
        <f t="shared" si="7"/>
        <v>5.5</v>
      </c>
      <c r="Y19" s="7">
        <f>SUM(X$11:X19)</f>
        <v>35.25</v>
      </c>
    </row>
    <row r="20" spans="1:25" x14ac:dyDescent="0.3">
      <c r="A20" s="1">
        <f t="shared" si="0"/>
        <v>2027</v>
      </c>
      <c r="B20" s="7">
        <f t="shared" si="4"/>
        <v>3.600000000000001</v>
      </c>
      <c r="C20" s="7">
        <f>SUM(B$11:B20)</f>
        <v>27.900000000000009</v>
      </c>
      <c r="D20" s="7">
        <f t="shared" si="5"/>
        <v>4.95</v>
      </c>
      <c r="E20" s="7">
        <f>SUM(D$11:D20)</f>
        <v>36.674999999999997</v>
      </c>
      <c r="V20" s="7">
        <f t="shared" si="6"/>
        <v>4.0000000000000009</v>
      </c>
      <c r="W20" s="7">
        <f>SUM(V$11:V20)</f>
        <v>31.000000000000004</v>
      </c>
      <c r="X20" s="7">
        <f t="shared" si="7"/>
        <v>5.5</v>
      </c>
      <c r="Y20" s="7">
        <f>SUM(X$11:X20)</f>
        <v>40.75</v>
      </c>
    </row>
    <row r="21" spans="1:25" x14ac:dyDescent="0.3">
      <c r="A21" s="1">
        <f t="shared" si="0"/>
        <v>2028</v>
      </c>
      <c r="B21" s="7">
        <f t="shared" si="4"/>
        <v>3.600000000000001</v>
      </c>
      <c r="C21" s="7">
        <f>SUM(B$11:B21)</f>
        <v>31.500000000000011</v>
      </c>
      <c r="D21" s="7">
        <f t="shared" si="5"/>
        <v>4.95</v>
      </c>
      <c r="E21" s="7">
        <f>SUM(D$11:D21)</f>
        <v>41.625</v>
      </c>
      <c r="V21" s="7">
        <f t="shared" si="6"/>
        <v>4.0000000000000009</v>
      </c>
      <c r="W21" s="7">
        <f>SUM(V$11:V21)</f>
        <v>35.000000000000007</v>
      </c>
      <c r="X21" s="7">
        <f t="shared" si="7"/>
        <v>5.5</v>
      </c>
      <c r="Y21" s="7">
        <f>SUM(X$11:X21)</f>
        <v>46.25</v>
      </c>
    </row>
    <row r="22" spans="1:25" x14ac:dyDescent="0.3">
      <c r="A22" s="1">
        <f t="shared" si="0"/>
        <v>2029</v>
      </c>
      <c r="B22" s="7">
        <f t="shared" si="4"/>
        <v>3.600000000000001</v>
      </c>
      <c r="C22" s="7">
        <f>SUM(B$11:B22)</f>
        <v>35.100000000000009</v>
      </c>
      <c r="D22" s="7">
        <f t="shared" si="5"/>
        <v>4.95</v>
      </c>
      <c r="E22" s="7">
        <f>SUM(D$11:D22)</f>
        <v>46.575000000000003</v>
      </c>
      <c r="V22" s="7">
        <f t="shared" si="6"/>
        <v>4.0000000000000009</v>
      </c>
      <c r="W22" s="7">
        <f>SUM(V$11:V22)</f>
        <v>39.000000000000007</v>
      </c>
      <c r="X22" s="7">
        <f t="shared" si="7"/>
        <v>5.5</v>
      </c>
      <c r="Y22" s="7">
        <f>SUM(X$11:X22)</f>
        <v>51.75</v>
      </c>
    </row>
    <row r="23" spans="1:25" x14ac:dyDescent="0.3">
      <c r="A23" s="1">
        <f t="shared" si="0"/>
        <v>2030</v>
      </c>
      <c r="B23" s="7">
        <f t="shared" si="4"/>
        <v>3.600000000000001</v>
      </c>
      <c r="C23" s="7">
        <f>SUM(B$11:B23)</f>
        <v>38.70000000000001</v>
      </c>
      <c r="D23" s="7">
        <f t="shared" si="5"/>
        <v>4.95</v>
      </c>
      <c r="E23" s="7">
        <f>SUM(D$11:D23)</f>
        <v>51.525000000000006</v>
      </c>
      <c r="V23" s="7">
        <f t="shared" si="6"/>
        <v>4.0000000000000009</v>
      </c>
      <c r="W23" s="7">
        <f>SUM(V$11:V23)</f>
        <v>43.000000000000007</v>
      </c>
      <c r="X23" s="7">
        <f t="shared" si="7"/>
        <v>5.5</v>
      </c>
      <c r="Y23" s="7">
        <f>SUM(X$11:X23)</f>
        <v>57.25</v>
      </c>
    </row>
    <row r="24" spans="1:25" x14ac:dyDescent="0.3">
      <c r="A24" s="1"/>
    </row>
    <row r="25" spans="1:25" x14ac:dyDescent="0.3">
      <c r="N25" s="10" t="s">
        <v>41</v>
      </c>
      <c r="S25" s="10" t="s">
        <v>41</v>
      </c>
    </row>
    <row r="26" spans="1:25" x14ac:dyDescent="0.3">
      <c r="M26" s="4"/>
      <c r="N26" s="9" t="s">
        <v>36</v>
      </c>
      <c r="O26" s="4"/>
      <c r="P26" s="4"/>
      <c r="Q26" s="1"/>
      <c r="R26" s="4"/>
      <c r="S26" s="4" t="s">
        <v>35</v>
      </c>
      <c r="T26" s="4"/>
    </row>
    <row r="27" spans="1:25" x14ac:dyDescent="0.3">
      <c r="B27" s="3"/>
      <c r="C27" s="3" t="s">
        <v>16</v>
      </c>
      <c r="D27" s="3"/>
      <c r="E27" s="3"/>
      <c r="M27" s="1" t="s">
        <v>20</v>
      </c>
      <c r="N27" s="1" t="s">
        <v>21</v>
      </c>
      <c r="O27" s="1" t="s">
        <v>26</v>
      </c>
      <c r="P27" s="1"/>
      <c r="Q27" s="1"/>
      <c r="R27" s="1"/>
      <c r="S27" s="1" t="s">
        <v>31</v>
      </c>
      <c r="T27" s="1"/>
      <c r="V27" s="3"/>
      <c r="W27" s="3" t="s">
        <v>42</v>
      </c>
      <c r="X27" s="3"/>
      <c r="Y27" s="3"/>
    </row>
    <row r="28" spans="1:25" x14ac:dyDescent="0.3">
      <c r="D28" s="1" t="s">
        <v>5</v>
      </c>
      <c r="E28" s="1" t="s">
        <v>5</v>
      </c>
      <c r="G28" s="9" t="s">
        <v>40</v>
      </c>
      <c r="H28" s="9"/>
      <c r="I28" s="3"/>
      <c r="J28" s="3"/>
      <c r="M28" s="1" t="s">
        <v>19</v>
      </c>
      <c r="N28" s="1" t="s">
        <v>10</v>
      </c>
      <c r="O28" s="1" t="s">
        <v>9</v>
      </c>
      <c r="P28" s="1" t="s">
        <v>27</v>
      </c>
      <c r="Q28" s="1"/>
      <c r="R28" s="1"/>
      <c r="S28" s="1" t="s">
        <v>32</v>
      </c>
      <c r="T28" s="1"/>
      <c r="X28" s="1" t="s">
        <v>5</v>
      </c>
      <c r="Y28" s="1" t="s">
        <v>5</v>
      </c>
    </row>
    <row r="29" spans="1:25" x14ac:dyDescent="0.3">
      <c r="B29" s="1" t="s">
        <v>3</v>
      </c>
      <c r="C29" s="1" t="s">
        <v>3</v>
      </c>
      <c r="D29" s="1" t="s">
        <v>6</v>
      </c>
      <c r="E29" s="1" t="s">
        <v>6</v>
      </c>
      <c r="F29" s="1"/>
      <c r="G29" s="1" t="s">
        <v>11</v>
      </c>
      <c r="H29" s="1" t="s">
        <v>3</v>
      </c>
      <c r="I29" s="1" t="s">
        <v>17</v>
      </c>
      <c r="J29" s="1" t="s">
        <v>4</v>
      </c>
      <c r="L29" s="1" t="s">
        <v>11</v>
      </c>
      <c r="M29" s="1" t="s">
        <v>1</v>
      </c>
      <c r="N29" s="1" t="s">
        <v>22</v>
      </c>
      <c r="O29" s="1" t="s">
        <v>25</v>
      </c>
      <c r="P29" s="1" t="s">
        <v>28</v>
      </c>
      <c r="Q29" s="1"/>
      <c r="R29" s="1" t="s">
        <v>30</v>
      </c>
      <c r="S29" s="1" t="s">
        <v>10</v>
      </c>
      <c r="T29" s="1" t="s">
        <v>34</v>
      </c>
      <c r="V29" s="1" t="s">
        <v>3</v>
      </c>
      <c r="W29" s="1" t="s">
        <v>3</v>
      </c>
      <c r="X29" s="1" t="s">
        <v>6</v>
      </c>
      <c r="Y29" s="1" t="s">
        <v>6</v>
      </c>
    </row>
    <row r="30" spans="1:25" x14ac:dyDescent="0.3">
      <c r="B30" s="1" t="s">
        <v>37</v>
      </c>
      <c r="C30" s="1" t="s">
        <v>38</v>
      </c>
      <c r="D30" s="1" t="s">
        <v>37</v>
      </c>
      <c r="E30" s="1" t="s">
        <v>38</v>
      </c>
      <c r="F30" s="1"/>
      <c r="G30" s="1" t="s">
        <v>12</v>
      </c>
      <c r="H30" s="1" t="s">
        <v>37</v>
      </c>
      <c r="I30" s="1" t="s">
        <v>37</v>
      </c>
      <c r="J30" s="1" t="s">
        <v>37</v>
      </c>
      <c r="L30" s="1" t="s">
        <v>12</v>
      </c>
      <c r="M30" s="1" t="s">
        <v>18</v>
      </c>
      <c r="N30" s="1" t="s">
        <v>23</v>
      </c>
      <c r="O30" s="1" t="s">
        <v>24</v>
      </c>
      <c r="P30" s="1" t="s">
        <v>29</v>
      </c>
      <c r="Q30" s="1"/>
      <c r="R30" s="1" t="s">
        <v>18</v>
      </c>
      <c r="S30" s="1" t="s">
        <v>33</v>
      </c>
      <c r="T30" s="1" t="s">
        <v>23</v>
      </c>
      <c r="V30" s="1" t="s">
        <v>37</v>
      </c>
      <c r="W30" s="1" t="s">
        <v>38</v>
      </c>
      <c r="X30" s="1" t="s">
        <v>37</v>
      </c>
      <c r="Y30" s="1" t="s">
        <v>38</v>
      </c>
    </row>
    <row r="31" spans="1:25" ht="15" thickBot="1" x14ac:dyDescent="0.35">
      <c r="A31" s="5" t="s">
        <v>0</v>
      </c>
      <c r="B31" s="5" t="s">
        <v>7</v>
      </c>
      <c r="C31" s="5" t="s">
        <v>7</v>
      </c>
      <c r="D31" s="5" t="s">
        <v>7</v>
      </c>
      <c r="E31" s="5" t="s">
        <v>7</v>
      </c>
      <c r="F31" s="5"/>
      <c r="G31" s="5" t="s">
        <v>8</v>
      </c>
      <c r="H31" s="5" t="s">
        <v>7</v>
      </c>
      <c r="I31" s="5" t="s">
        <v>7</v>
      </c>
      <c r="J31" s="5" t="s">
        <v>7</v>
      </c>
      <c r="K31" s="6"/>
      <c r="L31" s="5" t="s">
        <v>8</v>
      </c>
      <c r="M31" s="5" t="s">
        <v>7</v>
      </c>
      <c r="N31" s="5" t="s">
        <v>7</v>
      </c>
      <c r="O31" s="5" t="s">
        <v>7</v>
      </c>
      <c r="P31" s="5" t="s">
        <v>7</v>
      </c>
      <c r="Q31" s="6"/>
      <c r="R31" s="5" t="s">
        <v>7</v>
      </c>
      <c r="S31" s="5" t="s">
        <v>7</v>
      </c>
      <c r="T31" s="5" t="s">
        <v>7</v>
      </c>
      <c r="V31" s="5" t="s">
        <v>2</v>
      </c>
      <c r="W31" s="5" t="s">
        <v>2</v>
      </c>
      <c r="X31" s="5" t="s">
        <v>2</v>
      </c>
      <c r="Y31" s="5" t="s">
        <v>2</v>
      </c>
    </row>
    <row r="32" spans="1:25" x14ac:dyDescent="0.3">
      <c r="A32" s="1"/>
    </row>
    <row r="33" spans="1:25" x14ac:dyDescent="0.3">
      <c r="A33" s="1">
        <v>2018</v>
      </c>
      <c r="B33" s="7">
        <v>0</v>
      </c>
      <c r="C33" s="7">
        <f>B33</f>
        <v>0</v>
      </c>
      <c r="D33" s="7">
        <v>0</v>
      </c>
      <c r="E33" s="7">
        <f>D33</f>
        <v>0</v>
      </c>
      <c r="G33" s="1" t="s">
        <v>13</v>
      </c>
      <c r="H33" s="7">
        <f>SUM(M33:P33)</f>
        <v>0.6</v>
      </c>
      <c r="I33" s="7">
        <f>SUM(R33:T33)</f>
        <v>0.30000000000000004</v>
      </c>
      <c r="J33" s="7">
        <f>H33+I33</f>
        <v>0.9</v>
      </c>
      <c r="L33" s="1" t="s">
        <v>13</v>
      </c>
      <c r="M33" s="2">
        <v>0.4</v>
      </c>
      <c r="N33" s="2">
        <v>0.1</v>
      </c>
      <c r="O33" s="2">
        <v>0.1</v>
      </c>
      <c r="P33" s="2">
        <v>0</v>
      </c>
      <c r="Q33" s="2"/>
      <c r="R33" s="2">
        <v>0.2</v>
      </c>
      <c r="S33" s="2">
        <v>0.1</v>
      </c>
      <c r="T33" s="2">
        <v>0</v>
      </c>
      <c r="V33" s="2">
        <v>0</v>
      </c>
      <c r="W33" s="7">
        <f>V33</f>
        <v>0</v>
      </c>
      <c r="X33" s="2">
        <v>0</v>
      </c>
      <c r="Y33" s="7">
        <f>X33</f>
        <v>0</v>
      </c>
    </row>
    <row r="34" spans="1:25" x14ac:dyDescent="0.3">
      <c r="A34" s="1">
        <f t="shared" ref="A34:A45" si="8">A33+1</f>
        <v>2019</v>
      </c>
      <c r="B34" s="7">
        <f>H33*0.5*0.9</f>
        <v>0.27</v>
      </c>
      <c r="C34" s="7">
        <f>SUM(B$33:B34)</f>
        <v>0.27</v>
      </c>
      <c r="D34" s="7">
        <f>I33*0.5*0.9</f>
        <v>0.13500000000000004</v>
      </c>
      <c r="E34" s="7">
        <f>SUM(D$33:D34)</f>
        <v>0.13500000000000004</v>
      </c>
      <c r="G34" s="1" t="s">
        <v>14</v>
      </c>
      <c r="H34" s="7">
        <f t="shared" ref="H34:H35" si="9">SUM(M34:P34)</f>
        <v>1</v>
      </c>
      <c r="I34" s="7">
        <f t="shared" ref="I34:I35" si="10">SUM(R34:T34)</f>
        <v>0.5</v>
      </c>
      <c r="J34" s="7">
        <f t="shared" ref="J34:J35" si="11">H34+I34</f>
        <v>1.5</v>
      </c>
      <c r="L34" s="1" t="s">
        <v>14</v>
      </c>
      <c r="M34" s="2">
        <v>0.5</v>
      </c>
      <c r="N34" s="2">
        <v>0.3</v>
      </c>
      <c r="O34" s="2">
        <v>0.1</v>
      </c>
      <c r="P34" s="2">
        <v>0.1</v>
      </c>
      <c r="Q34" s="2"/>
      <c r="R34" s="2">
        <v>0.3</v>
      </c>
      <c r="S34" s="2">
        <v>0.1</v>
      </c>
      <c r="T34" s="2">
        <v>0.1</v>
      </c>
      <c r="V34" s="2">
        <f>H33*0.5</f>
        <v>0.3</v>
      </c>
      <c r="W34" s="7">
        <f>SUM(V$33:V34)</f>
        <v>0.3</v>
      </c>
      <c r="X34" s="2">
        <f>I33*0.5</f>
        <v>0.15000000000000002</v>
      </c>
      <c r="Y34" s="7">
        <f>SUM(X$33:X34)</f>
        <v>0.15000000000000002</v>
      </c>
    </row>
    <row r="35" spans="1:25" x14ac:dyDescent="0.3">
      <c r="A35" s="1">
        <f t="shared" si="8"/>
        <v>2020</v>
      </c>
      <c r="B35" s="7">
        <f>(H33*0.5+H34*0.5)*0.9</f>
        <v>0.72000000000000008</v>
      </c>
      <c r="C35" s="7">
        <f>SUM(B$33:B35)</f>
        <v>0.9900000000000001</v>
      </c>
      <c r="D35" s="7">
        <f>(I33*0.5+I34*0.5)*0.9</f>
        <v>0.36000000000000004</v>
      </c>
      <c r="E35" s="7">
        <f>SUM(D$33:D35)</f>
        <v>0.49500000000000011</v>
      </c>
      <c r="G35" s="1" t="s">
        <v>15</v>
      </c>
      <c r="H35" s="7">
        <f t="shared" si="9"/>
        <v>1.3</v>
      </c>
      <c r="I35" s="7">
        <f t="shared" si="10"/>
        <v>0.60000000000000009</v>
      </c>
      <c r="J35" s="7">
        <f t="shared" si="11"/>
        <v>1.9000000000000001</v>
      </c>
      <c r="L35" s="1" t="s">
        <v>15</v>
      </c>
      <c r="M35" s="2">
        <v>0.6</v>
      </c>
      <c r="N35" s="2">
        <v>0.4</v>
      </c>
      <c r="O35" s="2">
        <v>0.2</v>
      </c>
      <c r="P35" s="2">
        <v>0.1</v>
      </c>
      <c r="Q35" s="2"/>
      <c r="R35" s="2">
        <v>0.3</v>
      </c>
      <c r="S35" s="2">
        <v>0.1</v>
      </c>
      <c r="T35" s="2">
        <v>0.2</v>
      </c>
      <c r="V35" s="2">
        <f>H33*0.5+H34*0.5</f>
        <v>0.8</v>
      </c>
      <c r="W35" s="7">
        <f>SUM(V$33:V35)</f>
        <v>1.1000000000000001</v>
      </c>
      <c r="X35" s="2">
        <f>I33*0.5+I34*0.5</f>
        <v>0.4</v>
      </c>
      <c r="Y35" s="7">
        <f>SUM(X$33:X35)</f>
        <v>0.55000000000000004</v>
      </c>
    </row>
    <row r="36" spans="1:25" x14ac:dyDescent="0.3">
      <c r="A36" s="1">
        <f t="shared" si="8"/>
        <v>2021</v>
      </c>
      <c r="B36" s="7">
        <f>(H34*0.5+H35*0.5)*0.9</f>
        <v>1.0349999999999999</v>
      </c>
      <c r="C36" s="7">
        <f>SUM(B$33:B36)</f>
        <v>2.0249999999999999</v>
      </c>
      <c r="D36" s="7">
        <f>(I34*0.5+I35*0.5)*0.9</f>
        <v>0.49500000000000005</v>
      </c>
      <c r="E36" s="7">
        <f>SUM(D$33:D36)</f>
        <v>0.99000000000000021</v>
      </c>
      <c r="V36" s="2">
        <f>H34*0.5+H35*0.5</f>
        <v>1.1499999999999999</v>
      </c>
      <c r="W36" s="7">
        <f>SUM(V$33:V36)</f>
        <v>2.25</v>
      </c>
      <c r="X36" s="2">
        <f>I34*0.5+I35*0.5</f>
        <v>0.55000000000000004</v>
      </c>
      <c r="Y36" s="7">
        <f>SUM(X$33:X36)</f>
        <v>1.1000000000000001</v>
      </c>
    </row>
    <row r="37" spans="1:25" x14ac:dyDescent="0.3">
      <c r="A37" s="1">
        <f t="shared" si="8"/>
        <v>2022</v>
      </c>
      <c r="B37" s="7">
        <f>H35*0.9</f>
        <v>1.1700000000000002</v>
      </c>
      <c r="C37" s="7">
        <f>SUM(B$33:B37)</f>
        <v>3.1950000000000003</v>
      </c>
      <c r="D37" s="7">
        <f>I35*0.9</f>
        <v>0.54000000000000015</v>
      </c>
      <c r="E37" s="7">
        <f>SUM(D$33:D37)</f>
        <v>1.5300000000000002</v>
      </c>
      <c r="V37" s="7">
        <f>H35</f>
        <v>1.3</v>
      </c>
      <c r="W37" s="7">
        <f>SUM(V$33:V37)</f>
        <v>3.55</v>
      </c>
      <c r="X37" s="7">
        <f>I35</f>
        <v>0.60000000000000009</v>
      </c>
      <c r="Y37" s="7">
        <f>SUM(X$33:X37)</f>
        <v>1.7000000000000002</v>
      </c>
    </row>
    <row r="38" spans="1:25" x14ac:dyDescent="0.3">
      <c r="A38" s="1">
        <f t="shared" si="8"/>
        <v>2023</v>
      </c>
      <c r="B38" s="7">
        <f t="shared" ref="B38:B45" si="12">B37</f>
        <v>1.1700000000000002</v>
      </c>
      <c r="C38" s="7">
        <f>SUM(B$33:B38)</f>
        <v>4.3650000000000002</v>
      </c>
      <c r="D38" s="7">
        <f t="shared" ref="D38:D45" si="13">D37</f>
        <v>0.54000000000000015</v>
      </c>
      <c r="E38" s="7">
        <f>SUM(D$33:D38)</f>
        <v>2.0700000000000003</v>
      </c>
      <c r="V38" s="7">
        <f t="shared" ref="V38:V45" si="14">V37</f>
        <v>1.3</v>
      </c>
      <c r="W38" s="7">
        <f>SUM(V$33:V38)</f>
        <v>4.8499999999999996</v>
      </c>
      <c r="X38" s="7">
        <f t="shared" ref="X38:X45" si="15">X37</f>
        <v>0.60000000000000009</v>
      </c>
      <c r="Y38" s="7">
        <f>SUM(X$33:X38)</f>
        <v>2.3000000000000003</v>
      </c>
    </row>
    <row r="39" spans="1:25" x14ac:dyDescent="0.3">
      <c r="A39" s="1">
        <f t="shared" si="8"/>
        <v>2024</v>
      </c>
      <c r="B39" s="7">
        <f t="shared" si="12"/>
        <v>1.1700000000000002</v>
      </c>
      <c r="C39" s="7">
        <f>SUM(B$33:B39)</f>
        <v>5.5350000000000001</v>
      </c>
      <c r="D39" s="7">
        <f t="shared" si="13"/>
        <v>0.54000000000000015</v>
      </c>
      <c r="E39" s="7">
        <f>SUM(D$33:D39)</f>
        <v>2.6100000000000003</v>
      </c>
      <c r="V39" s="7">
        <f t="shared" si="14"/>
        <v>1.3</v>
      </c>
      <c r="W39" s="7">
        <f>SUM(V$33:V39)</f>
        <v>6.1499999999999995</v>
      </c>
      <c r="X39" s="7">
        <f t="shared" si="15"/>
        <v>0.60000000000000009</v>
      </c>
      <c r="Y39" s="7">
        <f>SUM(X$33:X39)</f>
        <v>2.9000000000000004</v>
      </c>
    </row>
    <row r="40" spans="1:25" x14ac:dyDescent="0.3">
      <c r="A40" s="1">
        <f t="shared" si="8"/>
        <v>2025</v>
      </c>
      <c r="B40" s="7">
        <f t="shared" si="12"/>
        <v>1.1700000000000002</v>
      </c>
      <c r="C40" s="7">
        <f>SUM(B$33:B40)</f>
        <v>6.7050000000000001</v>
      </c>
      <c r="D40" s="7">
        <f t="shared" si="13"/>
        <v>0.54000000000000015</v>
      </c>
      <c r="E40" s="7">
        <f>SUM(D$33:D40)</f>
        <v>3.1500000000000004</v>
      </c>
      <c r="V40" s="7">
        <f t="shared" si="14"/>
        <v>1.3</v>
      </c>
      <c r="W40" s="7">
        <f>SUM(V$33:V40)</f>
        <v>7.4499999999999993</v>
      </c>
      <c r="X40" s="7">
        <f t="shared" si="15"/>
        <v>0.60000000000000009</v>
      </c>
      <c r="Y40" s="7">
        <f>SUM(X$33:X40)</f>
        <v>3.5000000000000004</v>
      </c>
    </row>
    <row r="41" spans="1:25" x14ac:dyDescent="0.3">
      <c r="A41" s="1">
        <f t="shared" si="8"/>
        <v>2026</v>
      </c>
      <c r="B41" s="7">
        <f t="shared" si="12"/>
        <v>1.1700000000000002</v>
      </c>
      <c r="C41" s="7">
        <f>SUM(B$33:B41)</f>
        <v>7.875</v>
      </c>
      <c r="D41" s="7">
        <f t="shared" si="13"/>
        <v>0.54000000000000015</v>
      </c>
      <c r="E41" s="7">
        <f>SUM(D$33:D41)</f>
        <v>3.6900000000000004</v>
      </c>
      <c r="V41" s="7">
        <f t="shared" si="14"/>
        <v>1.3</v>
      </c>
      <c r="W41" s="7">
        <f>SUM(V$33:V41)</f>
        <v>8.75</v>
      </c>
      <c r="X41" s="7">
        <f t="shared" si="15"/>
        <v>0.60000000000000009</v>
      </c>
      <c r="Y41" s="7">
        <f>SUM(X$33:X41)</f>
        <v>4.1000000000000005</v>
      </c>
    </row>
    <row r="42" spans="1:25" x14ac:dyDescent="0.3">
      <c r="A42" s="1">
        <f t="shared" si="8"/>
        <v>2027</v>
      </c>
      <c r="B42" s="7">
        <f t="shared" si="12"/>
        <v>1.1700000000000002</v>
      </c>
      <c r="C42" s="7">
        <f>SUM(B$33:B42)</f>
        <v>9.0449999999999999</v>
      </c>
      <c r="D42" s="7">
        <f t="shared" si="13"/>
        <v>0.54000000000000015</v>
      </c>
      <c r="E42" s="7">
        <f>SUM(D$33:D42)</f>
        <v>4.2300000000000004</v>
      </c>
      <c r="V42" s="7">
        <f t="shared" si="14"/>
        <v>1.3</v>
      </c>
      <c r="W42" s="7">
        <f>SUM(V$33:V42)</f>
        <v>10.050000000000001</v>
      </c>
      <c r="X42" s="7">
        <f t="shared" si="15"/>
        <v>0.60000000000000009</v>
      </c>
      <c r="Y42" s="7">
        <f>SUM(X$33:X42)</f>
        <v>4.7000000000000011</v>
      </c>
    </row>
    <row r="43" spans="1:25" x14ac:dyDescent="0.3">
      <c r="A43" s="1">
        <f t="shared" si="8"/>
        <v>2028</v>
      </c>
      <c r="B43" s="7">
        <f t="shared" si="12"/>
        <v>1.1700000000000002</v>
      </c>
      <c r="C43" s="7">
        <f>SUM(B$33:B43)</f>
        <v>10.215</v>
      </c>
      <c r="D43" s="7">
        <f t="shared" si="13"/>
        <v>0.54000000000000015</v>
      </c>
      <c r="E43" s="7">
        <f>SUM(D$33:D43)</f>
        <v>4.7700000000000005</v>
      </c>
      <c r="V43" s="7">
        <f t="shared" si="14"/>
        <v>1.3</v>
      </c>
      <c r="W43" s="7">
        <f>SUM(V$33:V43)</f>
        <v>11.350000000000001</v>
      </c>
      <c r="X43" s="7">
        <f t="shared" si="15"/>
        <v>0.60000000000000009</v>
      </c>
      <c r="Y43" s="7">
        <f>SUM(X$33:X43)</f>
        <v>5.3000000000000007</v>
      </c>
    </row>
    <row r="44" spans="1:25" x14ac:dyDescent="0.3">
      <c r="A44" s="1">
        <f t="shared" si="8"/>
        <v>2029</v>
      </c>
      <c r="B44" s="7">
        <f t="shared" si="12"/>
        <v>1.1700000000000002</v>
      </c>
      <c r="C44" s="7">
        <f>SUM(B$33:B44)</f>
        <v>11.385</v>
      </c>
      <c r="D44" s="7">
        <f t="shared" si="13"/>
        <v>0.54000000000000015</v>
      </c>
      <c r="E44" s="7">
        <f>SUM(D$33:D44)</f>
        <v>5.3100000000000005</v>
      </c>
      <c r="V44" s="7">
        <f t="shared" si="14"/>
        <v>1.3</v>
      </c>
      <c r="W44" s="7">
        <f>SUM(V$33:V44)</f>
        <v>12.650000000000002</v>
      </c>
      <c r="X44" s="7">
        <f t="shared" si="15"/>
        <v>0.60000000000000009</v>
      </c>
      <c r="Y44" s="7">
        <f>SUM(X$33:X44)</f>
        <v>5.9</v>
      </c>
    </row>
    <row r="45" spans="1:25" x14ac:dyDescent="0.3">
      <c r="A45" s="1">
        <f t="shared" si="8"/>
        <v>2030</v>
      </c>
      <c r="B45" s="7">
        <f t="shared" si="12"/>
        <v>1.1700000000000002</v>
      </c>
      <c r="C45" s="7">
        <f>SUM(B$33:B45)</f>
        <v>12.555</v>
      </c>
      <c r="D45" s="7">
        <f t="shared" si="13"/>
        <v>0.54000000000000015</v>
      </c>
      <c r="E45" s="7">
        <f>SUM(D$33:D45)</f>
        <v>5.8500000000000005</v>
      </c>
      <c r="V45" s="7">
        <f t="shared" si="14"/>
        <v>1.3</v>
      </c>
      <c r="W45" s="7">
        <f>SUM(V$33:V45)</f>
        <v>13.950000000000003</v>
      </c>
      <c r="X45" s="7">
        <f t="shared" si="15"/>
        <v>0.60000000000000009</v>
      </c>
      <c r="Y45" s="7">
        <f>SUM(X$33:X45)</f>
        <v>6.5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2021-10-21T15:50:03Z</dcterms:modified>
</cp:coreProperties>
</file>