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\\mercury\users\CrockettGL\2026\"/>
    </mc:Choice>
  </mc:AlternateContent>
  <xr:revisionPtr revIDLastSave="0" documentId="8_{5B032D4B-5D4F-4DCA-97CE-582ED87CA769}" xr6:coauthVersionLast="47" xr6:coauthVersionMax="47" xr10:uidLastSave="{00000000-0000-0000-0000-000000000000}"/>
  <bookViews>
    <workbookView xWindow="-120" yWindow="-120" windowWidth="29040" windowHeight="15720" xr2:uid="{9C724CF4-870E-4FCE-A1BD-DAF1085145C0}"/>
  </bookViews>
  <sheets>
    <sheet name="Summary" sheetId="2" r:id="rId1"/>
    <sheet name="Sheet1" sheetId="3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calcChain.xml><?xml version="1.0" encoding="utf-8"?>
<calcChain xmlns="http://schemas.openxmlformats.org/spreadsheetml/2006/main">
  <c r="A32" i="2" l="1"/>
  <c r="A30" i="2"/>
  <c r="A26" i="2" l="1"/>
  <c r="A24" i="2"/>
  <c r="A23" i="2"/>
  <c r="B7" i="2"/>
  <c r="K6" i="2"/>
  <c r="G5" i="2"/>
  <c r="G4" i="2"/>
  <c r="G6" i="2" l="1"/>
  <c r="H6" i="2"/>
  <c r="I6" i="2" s="1"/>
  <c r="L6" i="2"/>
  <c r="G7" i="2"/>
  <c r="A21" i="2" s="1"/>
  <c r="H5" i="2"/>
  <c r="I5" i="2" s="1"/>
  <c r="M5" i="2" s="1"/>
  <c r="P5" i="2" s="1"/>
  <c r="H4" i="2"/>
  <c r="H7" i="2" l="1"/>
  <c r="A22" i="2" s="1"/>
  <c r="M6" i="2"/>
  <c r="P6" i="2" s="1"/>
  <c r="A25" i="2"/>
  <c r="A27" i="2" s="1"/>
  <c r="I4" i="2"/>
  <c r="I7" i="2" l="1"/>
  <c r="M4" i="2"/>
  <c r="M7" i="2" l="1"/>
  <c r="P4" i="2"/>
  <c r="P7" i="2" s="1"/>
</calcChain>
</file>

<file path=xl/sharedStrings.xml><?xml version="1.0" encoding="utf-8"?>
<sst xmlns="http://schemas.openxmlformats.org/spreadsheetml/2006/main" count="30" uniqueCount="30">
  <si>
    <t>Capital</t>
  </si>
  <si>
    <t>Operating</t>
  </si>
  <si>
    <t>Interest</t>
  </si>
  <si>
    <t>January</t>
  </si>
  <si>
    <t>February</t>
  </si>
  <si>
    <t>March</t>
  </si>
  <si>
    <t>April</t>
  </si>
  <si>
    <t>Not Approved</t>
  </si>
  <si>
    <t>Approved</t>
  </si>
  <si>
    <t>Adjustment</t>
  </si>
  <si>
    <t>Adjusted</t>
  </si>
  <si>
    <t>Original</t>
  </si>
  <si>
    <t>Balance</t>
  </si>
  <si>
    <t>June</t>
  </si>
  <si>
    <t>July</t>
  </si>
  <si>
    <t>Balance to be</t>
  </si>
  <si>
    <t>Collected</t>
  </si>
  <si>
    <t>Fiona Order UE26-04 Adjustments</t>
  </si>
  <si>
    <t>Accruals (estimates)</t>
  </si>
  <si>
    <t>GL balance April 30, 2026</t>
  </si>
  <si>
    <t>May interest accrual</t>
  </si>
  <si>
    <t>Estimate - June &amp; July interest accruals</t>
  </si>
  <si>
    <t>Disallowed portion of May interest</t>
  </si>
  <si>
    <t>Balance up to April 30, 2026 to non-regulatory asset per Order UE26-04 on June 5, 2026</t>
  </si>
  <si>
    <t>Forecast balance of restoration costs to be collected, July 31, 2026</t>
  </si>
  <si>
    <t>Balance to be Collected as of May 31, 2026 reflecting Order UE26-04</t>
  </si>
  <si>
    <t>Capital and Retirement Costs to be Recovered</t>
  </si>
  <si>
    <t>Operating and Carrying Costs to be Recovered, July 31, 2026</t>
  </si>
  <si>
    <t>Total Balance of Restoration Costs to be Recovered, July 31, 2026</t>
  </si>
  <si>
    <t>Continuing to accrue interest on allowed portion until collection begins.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</si>
</sst>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_(* #,##0_);_(* \(#,##0\);_(* &quot;-&quot;??_);_(@_)"/>
    <numFmt numFmtId="165" formatCode="_(&quot;$&quot;* #,##0_);_(&quot;$&quot;* \(#,##0\);_(&quot;$&quot;* &quot;-&quot;??_);_(@_)"/>
  </numFmts>
  <fonts count="6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1"/>
      <color rgb="FFFF0000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u val="singleAccounting"/>
      <sz val="11"/>
      <color theme="1"/>
      <name val="Aptos Narrow"/>
      <family val="2"/>
      <scheme val="minor"/>
    </font>
    <font>
      <b/>
      <u val="doubleAccounting"/>
      <sz val="11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</cellStyleXfs>
  <cellXfs count="27">
    <xf numFmtId="0" fontId="0" fillId="0" borderId="0" xfId="0"/>
    <xf numFmtId="164" fontId="0" fillId="0" borderId="0" xfId="1" applyNumberFormat="1" applyFont="1"/>
    <xf numFmtId="0" fontId="0" fillId="0" borderId="0" xfId="0" applyAlignment="1">
      <alignment horizontal="center"/>
    </xf>
    <xf numFmtId="164" fontId="0" fillId="0" borderId="0" xfId="0" applyNumberFormat="1"/>
    <xf numFmtId="14" fontId="0" fillId="0" borderId="0" xfId="0" applyNumberFormat="1" applyAlignment="1">
      <alignment horizontal="center"/>
    </xf>
    <xf numFmtId="0" fontId="0" fillId="0" borderId="1" xfId="0" applyBorder="1"/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2" fillId="0" borderId="6" xfId="0" applyFont="1" applyBorder="1"/>
    <xf numFmtId="0" fontId="2" fillId="0" borderId="7" xfId="0" applyFont="1" applyBorder="1"/>
    <xf numFmtId="0" fontId="0" fillId="0" borderId="7" xfId="0" applyBorder="1"/>
    <xf numFmtId="0" fontId="0" fillId="0" borderId="8" xfId="0" applyBorder="1"/>
    <xf numFmtId="164" fontId="4" fillId="0" borderId="0" xfId="1" applyNumberFormat="1" applyFont="1"/>
    <xf numFmtId="164" fontId="4" fillId="0" borderId="0" xfId="0" applyNumberFormat="1" applyFont="1"/>
    <xf numFmtId="0" fontId="3" fillId="0" borderId="0" xfId="0" applyFont="1"/>
    <xf numFmtId="0" fontId="3" fillId="0" borderId="0" xfId="0" applyFont="1" applyAlignment="1">
      <alignment horizontal="center"/>
    </xf>
    <xf numFmtId="164" fontId="3" fillId="0" borderId="0" xfId="0" applyNumberFormat="1" applyFont="1"/>
    <xf numFmtId="164" fontId="2" fillId="0" borderId="0" xfId="0" applyNumberFormat="1" applyFont="1"/>
    <xf numFmtId="164" fontId="2" fillId="0" borderId="0" xfId="1" applyNumberFormat="1" applyFont="1"/>
    <xf numFmtId="165" fontId="0" fillId="0" borderId="0" xfId="2" applyNumberFormat="1" applyFont="1"/>
    <xf numFmtId="165" fontId="5" fillId="0" borderId="0" xfId="2" applyNumberFormat="1" applyFont="1"/>
    <xf numFmtId="165" fontId="1" fillId="0" borderId="0" xfId="2" applyNumberFormat="1" applyFont="1"/>
    <xf numFmtId="165" fontId="5" fillId="0" borderId="0" xfId="0" applyNumberFormat="1" applyFont="1"/>
    <xf numFmtId="14" fontId="0" fillId="0" borderId="0" xfId="0" applyNumberFormat="1" applyAlignment="1">
      <alignment horizontal="center"/>
    </xf>
    <xf numFmtId="0" fontId="0" fillId="0" borderId="0" xfId="0" applyAlignment="1">
      <alignment horizontal="center"/>
    </xf>
  </cellXfs>
  <cellStyles count="3">
    <cellStyle name="Comma" xfId="1" builtinId="3"/>
    <cellStyle name="Currency" xfId="2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276225</xdr:colOff>
      <xdr:row>10</xdr:row>
      <xdr:rowOff>0</xdr:rowOff>
    </xdr:from>
    <xdr:to>
      <xdr:col>9</xdr:col>
      <xdr:colOff>333375</xdr:colOff>
      <xdr:row>16</xdr:row>
      <xdr:rowOff>104949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32A02A57-5ECF-49A2-9546-A83F60BAF95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76225" y="1943100"/>
          <a:ext cx="7648575" cy="124794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4A1DA0D-CA9E-4A20-BB53-B96506B8C05C}">
  <sheetPr>
    <pageSetUpPr fitToPage="1"/>
  </sheetPr>
  <dimension ref="A1:P32"/>
  <sheetViews>
    <sheetView tabSelected="1" workbookViewId="0">
      <selection activeCell="N11" sqref="N11"/>
    </sheetView>
  </sheetViews>
  <sheetFormatPr defaultRowHeight="15" x14ac:dyDescent="0.25"/>
  <cols>
    <col min="1" max="1" width="14.140625" customWidth="1"/>
    <col min="2" max="2" width="14.28515625" bestFit="1" customWidth="1"/>
    <col min="3" max="5" width="11.5703125" bestFit="1" customWidth="1"/>
    <col min="6" max="6" width="14.28515625" bestFit="1" customWidth="1"/>
    <col min="7" max="7" width="11.5703125" bestFit="1" customWidth="1"/>
    <col min="8" max="8" width="13.28515625" bestFit="1" customWidth="1"/>
    <col min="9" max="9" width="11.5703125" bestFit="1" customWidth="1"/>
    <col min="10" max="10" width="12.28515625" bestFit="1" customWidth="1"/>
    <col min="11" max="11" width="11" bestFit="1" customWidth="1"/>
    <col min="13" max="15" width="11.5703125" bestFit="1" customWidth="1"/>
    <col min="16" max="16" width="12.85546875" bestFit="1" customWidth="1"/>
  </cols>
  <sheetData>
    <row r="1" spans="1:16" x14ac:dyDescent="0.25">
      <c r="A1" s="16" t="s">
        <v>17</v>
      </c>
      <c r="P1" s="17" t="s">
        <v>15</v>
      </c>
    </row>
    <row r="2" spans="1:16" x14ac:dyDescent="0.25">
      <c r="B2" s="2"/>
      <c r="C2" s="2"/>
      <c r="D2" s="2"/>
      <c r="E2" s="2"/>
      <c r="F2" s="2"/>
      <c r="G2" s="2"/>
      <c r="H2" s="2"/>
      <c r="I2" s="2"/>
      <c r="J2" s="25">
        <v>46173</v>
      </c>
      <c r="K2" s="25"/>
      <c r="L2" s="25"/>
      <c r="M2" s="2" t="s">
        <v>12</v>
      </c>
      <c r="N2" s="26" t="s">
        <v>18</v>
      </c>
      <c r="O2" s="26"/>
      <c r="P2" s="17" t="s">
        <v>16</v>
      </c>
    </row>
    <row r="3" spans="1:16" x14ac:dyDescent="0.25">
      <c r="B3" s="4">
        <v>46022</v>
      </c>
      <c r="C3" s="2" t="s">
        <v>3</v>
      </c>
      <c r="D3" s="2" t="s">
        <v>4</v>
      </c>
      <c r="E3" s="2" t="s">
        <v>5</v>
      </c>
      <c r="F3" s="2" t="s">
        <v>6</v>
      </c>
      <c r="G3" s="4">
        <v>46142</v>
      </c>
      <c r="H3" s="2" t="s">
        <v>7</v>
      </c>
      <c r="I3" s="2" t="s">
        <v>8</v>
      </c>
      <c r="J3" s="4" t="s">
        <v>11</v>
      </c>
      <c r="K3" s="2" t="s">
        <v>9</v>
      </c>
      <c r="L3" s="2" t="s">
        <v>10</v>
      </c>
      <c r="M3" s="4">
        <v>46173</v>
      </c>
      <c r="N3" s="2" t="s">
        <v>13</v>
      </c>
      <c r="O3" s="2" t="s">
        <v>14</v>
      </c>
      <c r="P3" s="4">
        <v>46234</v>
      </c>
    </row>
    <row r="4" spans="1:16" x14ac:dyDescent="0.25">
      <c r="A4" t="s">
        <v>0</v>
      </c>
      <c r="B4" s="1">
        <v>19278789</v>
      </c>
      <c r="G4" s="3">
        <f>SUM(B4:F4)</f>
        <v>19278789</v>
      </c>
      <c r="H4" s="1">
        <f>+G4*0.1</f>
        <v>1927878.9000000001</v>
      </c>
      <c r="I4" s="3">
        <f>+G4-H4</f>
        <v>17350910.100000001</v>
      </c>
      <c r="M4" s="3">
        <f>+I4</f>
        <v>17350910.100000001</v>
      </c>
      <c r="P4" s="3">
        <f>SUM(M4:O4)</f>
        <v>17350910.100000001</v>
      </c>
    </row>
    <row r="5" spans="1:16" x14ac:dyDescent="0.25">
      <c r="A5" t="s">
        <v>1</v>
      </c>
      <c r="B5" s="1">
        <v>15294315</v>
      </c>
      <c r="G5" s="3">
        <f t="shared" ref="G5:G6" si="0">SUM(B5:F5)</f>
        <v>15294315</v>
      </c>
      <c r="H5" s="1">
        <f t="shared" ref="H5:H6" si="1">+G5*0.1</f>
        <v>1529431.5</v>
      </c>
      <c r="I5" s="3">
        <f t="shared" ref="I5:I6" si="2">+G5-H5</f>
        <v>13764883.5</v>
      </c>
      <c r="M5" s="3">
        <f>+I5</f>
        <v>13764883.5</v>
      </c>
      <c r="P5" s="3">
        <f t="shared" ref="P5:P6" si="3">SUM(M5:O5)</f>
        <v>13764883.5</v>
      </c>
    </row>
    <row r="6" spans="1:16" ht="17.25" x14ac:dyDescent="0.4">
      <c r="A6" t="s">
        <v>2</v>
      </c>
      <c r="B6" s="14">
        <v>5952715</v>
      </c>
      <c r="C6" s="1">
        <v>176564.98809892416</v>
      </c>
      <c r="D6" s="1">
        <v>172118.22840585734</v>
      </c>
      <c r="E6" s="1">
        <v>175385.61946859799</v>
      </c>
      <c r="F6" s="1">
        <v>180775.81090044792</v>
      </c>
      <c r="G6" s="15">
        <f t="shared" si="0"/>
        <v>6657559.6468738271</v>
      </c>
      <c r="H6" s="14">
        <f t="shared" si="1"/>
        <v>665755.9646873828</v>
      </c>
      <c r="I6" s="15">
        <f t="shared" si="2"/>
        <v>5991803.6821864443</v>
      </c>
      <c r="J6" s="1">
        <v>177245</v>
      </c>
      <c r="K6" s="19">
        <f>159520-J6</f>
        <v>-17725</v>
      </c>
      <c r="L6" s="3">
        <f>SUM(J6:K6)</f>
        <v>159520</v>
      </c>
      <c r="M6" s="15">
        <f>+I6+L6</f>
        <v>6151323.6821864443</v>
      </c>
      <c r="N6" s="20">
        <v>155067</v>
      </c>
      <c r="O6" s="20">
        <v>160903</v>
      </c>
      <c r="P6" s="15">
        <f t="shared" si="3"/>
        <v>6467293.6821864443</v>
      </c>
    </row>
    <row r="7" spans="1:16" x14ac:dyDescent="0.25">
      <c r="B7" s="3">
        <f>SUM(B4:B6)</f>
        <v>40525819</v>
      </c>
      <c r="G7" s="3">
        <f>SUM(G4:G6)</f>
        <v>41230663.646873824</v>
      </c>
      <c r="H7" s="19">
        <f>SUM(H4:H6)</f>
        <v>4123066.3646873832</v>
      </c>
      <c r="I7" s="3">
        <f>SUM(I4:I6)</f>
        <v>37107597.282186449</v>
      </c>
      <c r="M7" s="3">
        <f>SUM(M4:M6)</f>
        <v>37267117.282186449</v>
      </c>
      <c r="P7" s="18">
        <f>SUM(P4:P6)</f>
        <v>37583087.282186449</v>
      </c>
    </row>
    <row r="9" spans="1:16" ht="15.75" thickBot="1" x14ac:dyDescent="0.3"/>
    <row r="10" spans="1:16" x14ac:dyDescent="0.25">
      <c r="A10" s="5"/>
      <c r="B10" s="6"/>
      <c r="C10" s="6"/>
      <c r="D10" s="6"/>
      <c r="E10" s="6"/>
      <c r="F10" s="6"/>
      <c r="G10" s="6"/>
      <c r="H10" s="6"/>
      <c r="I10" s="6"/>
      <c r="J10" s="7"/>
    </row>
    <row r="11" spans="1:16" x14ac:dyDescent="0.25">
      <c r="A11" s="8"/>
      <c r="J11" s="9"/>
    </row>
    <row r="12" spans="1:16" x14ac:dyDescent="0.25">
      <c r="A12" s="8"/>
      <c r="J12" s="9"/>
    </row>
    <row r="13" spans="1:16" x14ac:dyDescent="0.25">
      <c r="A13" s="8"/>
      <c r="J13" s="9"/>
    </row>
    <row r="14" spans="1:16" x14ac:dyDescent="0.25">
      <c r="A14" s="8"/>
      <c r="J14" s="9"/>
    </row>
    <row r="15" spans="1:16" x14ac:dyDescent="0.25">
      <c r="A15" s="8"/>
      <c r="J15" s="9"/>
    </row>
    <row r="16" spans="1:16" x14ac:dyDescent="0.25">
      <c r="A16" s="8"/>
      <c r="J16" s="9"/>
    </row>
    <row r="17" spans="1:10" x14ac:dyDescent="0.25">
      <c r="A17" s="8"/>
      <c r="J17" s="9"/>
    </row>
    <row r="18" spans="1:10" ht="15.75" thickBot="1" x14ac:dyDescent="0.3">
      <c r="A18" s="10" t="s">
        <v>29</v>
      </c>
      <c r="B18" s="11"/>
      <c r="C18" s="11"/>
      <c r="D18" s="11"/>
      <c r="E18" s="11"/>
      <c r="F18" s="11"/>
      <c r="G18" s="11"/>
      <c r="H18" s="12"/>
      <c r="I18" s="12"/>
      <c r="J18" s="13"/>
    </row>
    <row r="21" spans="1:10" x14ac:dyDescent="0.25">
      <c r="A21" s="21">
        <f>+G7</f>
        <v>41230663.646873824</v>
      </c>
      <c r="B21" t="s">
        <v>19</v>
      </c>
    </row>
    <row r="22" spans="1:10" x14ac:dyDescent="0.25">
      <c r="A22" s="3">
        <f>-H7</f>
        <v>-4123066.3646873832</v>
      </c>
      <c r="B22" t="s">
        <v>23</v>
      </c>
    </row>
    <row r="23" spans="1:10" x14ac:dyDescent="0.25">
      <c r="A23" s="3">
        <f>+J6</f>
        <v>177245</v>
      </c>
      <c r="B23" t="s">
        <v>20</v>
      </c>
    </row>
    <row r="24" spans="1:10" ht="17.25" x14ac:dyDescent="0.4">
      <c r="A24" s="15">
        <f>+K6</f>
        <v>-17725</v>
      </c>
      <c r="B24" t="s">
        <v>22</v>
      </c>
    </row>
    <row r="25" spans="1:10" x14ac:dyDescent="0.25">
      <c r="A25" s="18">
        <f>SUM(A21:A24)</f>
        <v>37267117.282186441</v>
      </c>
      <c r="B25" s="16" t="s">
        <v>25</v>
      </c>
      <c r="C25" s="16"/>
      <c r="D25" s="16"/>
      <c r="E25" s="16"/>
      <c r="F25" s="16"/>
    </row>
    <row r="26" spans="1:10" ht="17.25" x14ac:dyDescent="0.4">
      <c r="A26" s="15">
        <f>+N6+O6</f>
        <v>315970</v>
      </c>
      <c r="B26" t="s">
        <v>21</v>
      </c>
    </row>
    <row r="27" spans="1:10" ht="17.25" x14ac:dyDescent="0.4">
      <c r="A27" s="22">
        <f>SUM(A25:A26)</f>
        <v>37583087.282186441</v>
      </c>
      <c r="B27" s="16" t="s">
        <v>24</v>
      </c>
      <c r="C27" s="16"/>
      <c r="D27" s="16"/>
      <c r="E27" s="16"/>
      <c r="F27" s="16"/>
    </row>
    <row r="28" spans="1:10" x14ac:dyDescent="0.25">
      <c r="A28" s="18"/>
      <c r="B28" s="16"/>
      <c r="C28" s="16"/>
      <c r="D28" s="16"/>
      <c r="E28" s="16"/>
      <c r="F28" s="16"/>
    </row>
    <row r="29" spans="1:10" x14ac:dyDescent="0.25">
      <c r="A29" s="18"/>
      <c r="B29" s="16"/>
      <c r="C29" s="16"/>
      <c r="D29" s="16"/>
      <c r="E29" s="16"/>
      <c r="F29" s="16"/>
    </row>
    <row r="30" spans="1:10" x14ac:dyDescent="0.25">
      <c r="A30" s="23">
        <f>(14755819+4522970)*0.9</f>
        <v>17350910.100000001</v>
      </c>
      <c r="B30" t="s">
        <v>26</v>
      </c>
    </row>
    <row r="31" spans="1:10" ht="17.25" x14ac:dyDescent="0.4">
      <c r="A31" s="14">
        <v>20232177</v>
      </c>
      <c r="B31" t="s">
        <v>27</v>
      </c>
    </row>
    <row r="32" spans="1:10" ht="17.25" x14ac:dyDescent="0.4">
      <c r="A32" s="24">
        <f>SUM(A30:A31)</f>
        <v>37583087.100000001</v>
      </c>
      <c r="B32" s="16" t="s">
        <v>28</v>
      </c>
    </row>
  </sheetData>
  <mergeCells count="2">
    <mergeCell ref="J2:L2"/>
    <mergeCell ref="N2:O2"/>
  </mergeCells>
  <pageMargins left="0.7" right="0.7" top="0.75" bottom="0.75" header="0.3" footer="0.3"/>
  <pageSetup paperSize="5" scale="82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B30CE7D-CA10-4081-AED6-75E1B4331C57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667C5DF254E2304D968A26208619D0A5" ma:contentTypeVersion="10" ma:contentTypeDescription="Create a new document." ma:contentTypeScope="" ma:versionID="ccabb05ac9f47f6e5e0c3ec9dd0815dd">
  <xsd:schema xmlns:xsd="http://www.w3.org/2001/XMLSchema" xmlns:xs="http://www.w3.org/2001/XMLSchema" xmlns:p="http://schemas.microsoft.com/office/2006/metadata/properties" xmlns:ns3="4738ccbe-b652-4650-b6ba-ac9e20cafa0c" xmlns:ns4="06b54ef3-c024-450d-95e1-cd1189152251" targetNamespace="http://schemas.microsoft.com/office/2006/metadata/properties" ma:root="true" ma:fieldsID="f3507c1e275bd6bdcfd185dc77f501d0" ns3:_="" ns4:_="">
    <xsd:import namespace="4738ccbe-b652-4650-b6ba-ac9e20cafa0c"/>
    <xsd:import namespace="06b54ef3-c024-450d-95e1-cd1189152251"/>
    <xsd:element name="properties">
      <xsd:complexType>
        <xsd:sequence>
          <xsd:element name="documentManagement">
            <xsd:complexType>
              <xsd:all>
                <xsd:element ref="ns3:SharedWithUsers" minOccurs="0"/>
                <xsd:element ref="ns3:SharedWithDetails" minOccurs="0"/>
                <xsd:element ref="ns3:SharingHintHash" minOccurs="0"/>
                <xsd:element ref="ns4:MediaServiceMetadata" minOccurs="0"/>
                <xsd:element ref="ns4:MediaServiceFastMetadata" minOccurs="0"/>
                <xsd:element ref="ns4:MediaServiceDateTaken" minOccurs="0"/>
                <xsd:element ref="ns4:MediaLengthInSeconds" minOccurs="0"/>
                <xsd:element ref="ns4:MediaServiceObjectDetectorVersions" minOccurs="0"/>
                <xsd:element ref="ns4:_activity" minOccurs="0"/>
                <xsd:element ref="ns4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738ccbe-b652-4650-b6ba-ac9e20cafa0c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0" nillable="true" ma:displayName="Sharing Hint Hash" ma:hidden="true" ma:internalName="SharingHintHash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6b54ef3-c024-450d-95e1-cd1189152251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1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2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3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4" nillable="true" ma:displayName="MediaLengthInSeconds" ma:hidden="true" ma:internalName="MediaLengthInSeconds" ma:readOnly="true">
      <xsd:simpleType>
        <xsd:restriction base="dms:Unknown"/>
      </xsd:simpleType>
    </xsd:element>
    <xsd:element name="MediaServiceObjectDetectorVersions" ma:index="15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_activity" ma:index="16" nillable="true" ma:displayName="_activity" ma:hidden="true" ma:internalName="_activity">
      <xsd:simpleType>
        <xsd:restriction base="dms:Note"/>
      </xsd:simpleType>
    </xsd:element>
    <xsd:element name="MediaServiceSearchProperties" ma:index="17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activity xmlns="06b54ef3-c024-450d-95e1-cd1189152251" xsi:nil="true"/>
  </documentManagement>
</p:properties>
</file>

<file path=customXml/itemProps1.xml><?xml version="1.0" encoding="utf-8"?>
<ds:datastoreItem xmlns:ds="http://schemas.openxmlformats.org/officeDocument/2006/customXml" ds:itemID="{271D8089-175D-41A4-A4B4-78B3F6DFD784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D869DBAD-3040-4192-9BF0-183F1CBCDE0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4738ccbe-b652-4650-b6ba-ac9e20cafa0c"/>
    <ds:schemaRef ds:uri="06b54ef3-c024-450d-95e1-cd1189152251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61C56AFD-3F46-4050-9CB9-F071927A78F3}">
  <ds:schemaRefs>
    <ds:schemaRef ds:uri="http://schemas.openxmlformats.org/package/2006/metadata/core-properties"/>
    <ds:schemaRef ds:uri="http://www.w3.org/XML/1998/namespace"/>
    <ds:schemaRef ds:uri="http://purl.org/dc/elements/1.1/"/>
    <ds:schemaRef ds:uri="4738ccbe-b652-4650-b6ba-ac9e20cafa0c"/>
    <ds:schemaRef ds:uri="http://purl.org/dc/terms/"/>
    <ds:schemaRef ds:uri="06b54ef3-c024-450d-95e1-cd1189152251"/>
    <ds:schemaRef ds:uri="http://schemas.microsoft.com/office/2006/documentManagement/types"/>
    <ds:schemaRef ds:uri="http://schemas.microsoft.com/office/infopath/2007/PartnerControls"/>
    <ds:schemaRef ds:uri="http://schemas.microsoft.com/office/2006/metadata/properties"/>
    <ds:schemaRef ds:uri="http://purl.org/dc/dcmitype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Summary</vt:lpstr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Crockett, Gloria</dc:creator>
  <cp:lastModifiedBy>Crockett, Gloria</cp:lastModifiedBy>
  <cp:lastPrinted>2026-07-10T16:40:41Z</cp:lastPrinted>
  <dcterms:created xsi:type="dcterms:W3CDTF">2026-06-11T10:51:39Z</dcterms:created>
  <dcterms:modified xsi:type="dcterms:W3CDTF">2026-07-23T19:00:52Z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0x010100667C5DF254E2304D968A26208619D0A5</vt:lpwstr>
  </property>
</Properties>
</file>